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arah smith\Documents\Westbury\"/>
    </mc:Choice>
  </mc:AlternateContent>
  <xr:revisionPtr revIDLastSave="0" documentId="13_ncr:1_{D1FAD1D2-9A7F-41E1-AF31-DFCE0DA028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ceipts and Payments" sheetId="1" r:id="rId1"/>
    <sheet name="Accounts 24-25" sheetId="3" r:id="rId2"/>
  </sheets>
  <definedNames>
    <definedName name="_xlnm.Print_Area" localSheetId="0">'Receipts and Payments'!$A$1:$R$70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3" l="1"/>
  <c r="E23" i="3" s="1"/>
  <c r="E24" i="3" s="1"/>
  <c r="E52" i="3"/>
  <c r="Q54" i="1" l="1"/>
  <c r="Q55" i="1"/>
  <c r="Q63" i="1"/>
  <c r="Q62" i="1"/>
  <c r="Q61" i="1"/>
  <c r="Q60" i="1"/>
  <c r="Q59" i="1"/>
  <c r="Q58" i="1"/>
  <c r="Q57" i="1"/>
  <c r="Q56" i="1"/>
  <c r="Q39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21" i="1"/>
  <c r="M64" i="1"/>
  <c r="Q40" i="1"/>
  <c r="D86" i="1"/>
  <c r="Q28" i="1" l="1"/>
  <c r="Q32" i="1"/>
  <c r="Q38" i="1"/>
  <c r="Q37" i="1"/>
  <c r="Q36" i="1"/>
  <c r="Q35" i="1"/>
  <c r="Q34" i="1"/>
  <c r="Q33" i="1"/>
  <c r="Q31" i="1"/>
  <c r="Q30" i="1"/>
  <c r="Q29" i="1"/>
  <c r="Q27" i="1"/>
  <c r="Q14" i="1"/>
  <c r="Q17" i="1"/>
  <c r="Q19" i="1"/>
  <c r="Q22" i="1"/>
  <c r="Q26" i="1"/>
  <c r="Q25" i="1"/>
  <c r="Q24" i="1"/>
  <c r="Q23" i="1"/>
  <c r="Q20" i="1"/>
  <c r="Q11" i="1" l="1"/>
  <c r="Q18" i="1"/>
  <c r="Q16" i="1"/>
  <c r="Q15" i="1"/>
  <c r="Q13" i="1"/>
  <c r="Q12" i="1"/>
  <c r="Q5" i="1" l="1"/>
  <c r="R5" i="1" s="1"/>
  <c r="H64" i="1" l="1"/>
  <c r="J68" i="1" s="1"/>
  <c r="N64" i="1"/>
  <c r="L64" i="1"/>
  <c r="K66" i="1"/>
  <c r="O64" i="1"/>
  <c r="E64" i="1"/>
  <c r="D15" i="3" s="1"/>
  <c r="P64" i="1"/>
  <c r="G64" i="1"/>
  <c r="Q6" i="1"/>
  <c r="R6" i="1" s="1"/>
  <c r="Q65" i="1" l="1"/>
  <c r="D18" i="3"/>
  <c r="F54" i="3"/>
  <c r="Q10" i="1" l="1"/>
  <c r="C77" i="1" l="1"/>
  <c r="D9" i="3" l="1"/>
  <c r="E10" i="3"/>
  <c r="Q9" i="1"/>
  <c r="Q8" i="1"/>
  <c r="Q7" i="1"/>
  <c r="R7" i="1" s="1"/>
  <c r="R8" i="1" l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Q64" i="1"/>
  <c r="J69" i="1" l="1"/>
  <c r="F64" i="1"/>
  <c r="D17" i="3" s="1"/>
  <c r="D64" i="1"/>
  <c r="C64" i="1"/>
  <c r="F55" i="3" l="1"/>
  <c r="R64" i="1" l="1"/>
  <c r="D68" i="1" l="1"/>
  <c r="J70" i="1" s="1"/>
  <c r="D69" i="1" l="1"/>
  <c r="D70" i="1" l="1"/>
</calcChain>
</file>

<file path=xl/sharedStrings.xml><?xml version="1.0" encoding="utf-8"?>
<sst xmlns="http://schemas.openxmlformats.org/spreadsheetml/2006/main" count="271" uniqueCount="174">
  <si>
    <t>Date</t>
  </si>
  <si>
    <t>Bank ref</t>
  </si>
  <si>
    <t>Details</t>
  </si>
  <si>
    <t>Precept</t>
  </si>
  <si>
    <t>Vat refund</t>
  </si>
  <si>
    <t>£ Total</t>
  </si>
  <si>
    <t>INCOME  £</t>
  </si>
  <si>
    <t>Cheque No</t>
  </si>
  <si>
    <t>Admin</t>
  </si>
  <si>
    <t>S 137</t>
  </si>
  <si>
    <t>Other</t>
  </si>
  <si>
    <t>VAT inc</t>
  </si>
  <si>
    <t>£ total</t>
  </si>
  <si>
    <t>WESTBURY PARISH COUNCIL</t>
  </si>
  <si>
    <t>EXPENDITURE £</t>
  </si>
  <si>
    <t>BFWD £</t>
  </si>
  <si>
    <t>Misc.</t>
  </si>
  <si>
    <t>Interest Bus Bank</t>
  </si>
  <si>
    <t>Total Balance</t>
  </si>
  <si>
    <t>Parish Reserve</t>
  </si>
  <si>
    <t>Cash Account</t>
  </si>
  <si>
    <t>Grant Trans Code</t>
  </si>
  <si>
    <t>£</t>
  </si>
  <si>
    <t>Opening Balance</t>
  </si>
  <si>
    <t>C/A</t>
  </si>
  <si>
    <t>D/A</t>
  </si>
  <si>
    <t>TOTAL FUNDS</t>
  </si>
  <si>
    <t>RECEIPTS</t>
  </si>
  <si>
    <t>VAT recovered</t>
  </si>
  <si>
    <t>Interest</t>
  </si>
  <si>
    <t>Total Receipts</t>
  </si>
  <si>
    <t>PAYMENTS</t>
  </si>
  <si>
    <t>Insurance</t>
  </si>
  <si>
    <t>Grant Westbury Church</t>
  </si>
  <si>
    <t>Grant Yockleton Church</t>
  </si>
  <si>
    <t>Grant Westbury VH</t>
  </si>
  <si>
    <t>Grant Yockleton VH</t>
  </si>
  <si>
    <t>Playing Fields Maintenance</t>
  </si>
  <si>
    <t>ROSPA</t>
  </si>
  <si>
    <t>Westbury Playing Field</t>
  </si>
  <si>
    <t>Church Clock</t>
  </si>
  <si>
    <t>Election</t>
  </si>
  <si>
    <t>Audit</t>
  </si>
  <si>
    <t>Numbers Plus</t>
  </si>
  <si>
    <t>Total Payments</t>
  </si>
  <si>
    <t>Closing Balance</t>
  </si>
  <si>
    <t>Signed as a true record</t>
  </si>
  <si>
    <t>Confirmed</t>
  </si>
  <si>
    <t>Income</t>
  </si>
  <si>
    <t>Expenditure</t>
  </si>
  <si>
    <t>Check Balance</t>
  </si>
  <si>
    <t>TOTAL</t>
  </si>
  <si>
    <t>Grant Environmental</t>
  </si>
  <si>
    <t>Friends Westbury School*</t>
  </si>
  <si>
    <t>Website</t>
  </si>
  <si>
    <t>Playing Field</t>
  </si>
  <si>
    <t>Refunds/cancelled chq</t>
  </si>
  <si>
    <t>Neighbourhood Fund</t>
  </si>
  <si>
    <t>Shropshire Council</t>
  </si>
  <si>
    <t>Information Commissioner</t>
  </si>
  <si>
    <t>Westbury Village Hall</t>
  </si>
  <si>
    <t>CIL</t>
  </si>
  <si>
    <t>Operating Reserve</t>
  </si>
  <si>
    <t>Three months expenditure reserve</t>
  </si>
  <si>
    <t>Election Cost</t>
  </si>
  <si>
    <t>Reserve in event of contested election</t>
  </si>
  <si>
    <t>VAS</t>
  </si>
  <si>
    <t>Westfest</t>
  </si>
  <si>
    <t>Play Area</t>
  </si>
  <si>
    <t>Salary</t>
  </si>
  <si>
    <t>BACS</t>
  </si>
  <si>
    <t>Meetings</t>
  </si>
  <si>
    <t>Lighting Electricity</t>
  </si>
  <si>
    <t>Lighting Repairs</t>
  </si>
  <si>
    <t>HMRC, DM Payroll</t>
  </si>
  <si>
    <t>Notice Board</t>
  </si>
  <si>
    <t>RECEIPTS AND PAYMENT SUMMARY FOR YEAR ENDING 31.03.25</t>
  </si>
  <si>
    <t>12.04.24</t>
  </si>
  <si>
    <t>DD</t>
  </si>
  <si>
    <t>S J Smith Salary April</t>
  </si>
  <si>
    <t>09.05.24</t>
  </si>
  <si>
    <t>Active Garden Play Area Repairs</t>
  </si>
  <si>
    <t xml:space="preserve">C &amp; K Robinson </t>
  </si>
  <si>
    <t>S J Smith Reimbursements</t>
  </si>
  <si>
    <t>01.04.24</t>
  </si>
  <si>
    <t>Interest 1</t>
  </si>
  <si>
    <t>09.04.24</t>
  </si>
  <si>
    <t>11.06.24</t>
  </si>
  <si>
    <t>Yockleton Church Grant</t>
  </si>
  <si>
    <t>Westbury Church Grant</t>
  </si>
  <si>
    <t>Shropshire Council Energy</t>
  </si>
  <si>
    <t>SALC Fees</t>
  </si>
  <si>
    <t>Interest 2</t>
  </si>
  <si>
    <t>12.05.24</t>
  </si>
  <si>
    <t>04.07.24</t>
  </si>
  <si>
    <t>S J Smith Salary June</t>
  </si>
  <si>
    <t xml:space="preserve">S J Smith Salary July </t>
  </si>
  <si>
    <t>12.06.24</t>
  </si>
  <si>
    <t>12.07.24</t>
  </si>
  <si>
    <t>Information Solutions Website</t>
  </si>
  <si>
    <t>Zurich Insurance</t>
  </si>
  <si>
    <t>S J Smith Salary May</t>
  </si>
  <si>
    <t>cancelled</t>
  </si>
  <si>
    <t>26.06.24</t>
  </si>
  <si>
    <t>HMRC</t>
  </si>
  <si>
    <t>Interest 3</t>
  </si>
  <si>
    <t>11.07.24</t>
  </si>
  <si>
    <t>DM Payroll Services</t>
  </si>
  <si>
    <t>Interest 4</t>
  </si>
  <si>
    <t>29.08.24</t>
  </si>
  <si>
    <t>Playsafety Ltd Play area inspection</t>
  </si>
  <si>
    <t>Numbers Plus Defib</t>
  </si>
  <si>
    <t>S J Smith</t>
  </si>
  <si>
    <t>12.08.24</t>
  </si>
  <si>
    <t>S J Smith Salary August</t>
  </si>
  <si>
    <t>12.09.24</t>
  </si>
  <si>
    <t>S J Smith Salary September</t>
  </si>
  <si>
    <t>09.06.24</t>
  </si>
  <si>
    <t>09.07.24</t>
  </si>
  <si>
    <t>09.08.24</t>
  </si>
  <si>
    <t>Interest 5</t>
  </si>
  <si>
    <t>05.09.24</t>
  </si>
  <si>
    <t>31.10.24</t>
  </si>
  <si>
    <t>09.09.24</t>
  </si>
  <si>
    <t>Interest 6</t>
  </si>
  <si>
    <t>29.09.24</t>
  </si>
  <si>
    <t>Highline Street lamp</t>
  </si>
  <si>
    <t>22.10.24</t>
  </si>
  <si>
    <t>TG Builders Merchants Sand Bags</t>
  </si>
  <si>
    <t>RESERVES</t>
  </si>
  <si>
    <t>Play Area Reserve</t>
  </si>
  <si>
    <t>Capital Items</t>
  </si>
  <si>
    <t>09.10.24</t>
  </si>
  <si>
    <t>Interest 7</t>
  </si>
  <si>
    <t>S J Smith salary October</t>
  </si>
  <si>
    <t>13.11.24</t>
  </si>
  <si>
    <t>Cancelled Cheque</t>
  </si>
  <si>
    <t>12.11.24</t>
  </si>
  <si>
    <t xml:space="preserve">DD </t>
  </si>
  <si>
    <t>S J Smith Salary November</t>
  </si>
  <si>
    <t>S J Smith Additional Salary</t>
  </si>
  <si>
    <t>12.12.24</t>
  </si>
  <si>
    <t>S J Smith Salary December</t>
  </si>
  <si>
    <t xml:space="preserve">S J Smith </t>
  </si>
  <si>
    <t>11.11.24</t>
  </si>
  <si>
    <t>Interest 8</t>
  </si>
  <si>
    <t>18.12.24</t>
  </si>
  <si>
    <t>A E Ellis Maintenance</t>
  </si>
  <si>
    <t>D M Payroll</t>
  </si>
  <si>
    <t>09.01.25</t>
  </si>
  <si>
    <t>09.12.24</t>
  </si>
  <si>
    <t>Interest 9</t>
  </si>
  <si>
    <t>26.02.25</t>
  </si>
  <si>
    <t>S J Smith Salary January</t>
  </si>
  <si>
    <t>12.02.25</t>
  </si>
  <si>
    <t>S J Smith Salary February</t>
  </si>
  <si>
    <t>10.02.25</t>
  </si>
  <si>
    <t>Interest 11</t>
  </si>
  <si>
    <t>Interest 12</t>
  </si>
  <si>
    <t>Interest 10</t>
  </si>
  <si>
    <t>10.03.25</t>
  </si>
  <si>
    <t>S J Smith Salary March</t>
  </si>
  <si>
    <t>12.03.25</t>
  </si>
  <si>
    <t>18.03.25</t>
  </si>
  <si>
    <t>CHARGE</t>
  </si>
  <si>
    <t>Lloyds</t>
  </si>
  <si>
    <t>2023/24</t>
  </si>
  <si>
    <t>2024/25</t>
  </si>
  <si>
    <t>Inc IT</t>
  </si>
  <si>
    <t>Banking fees</t>
  </si>
  <si>
    <t>12th May 2025</t>
  </si>
  <si>
    <t>Sandbags</t>
  </si>
  <si>
    <t>Professional fee/memberships</t>
  </si>
  <si>
    <t>RECEIPTS PAYMENT ACCOUNT FOR THE YEAR  1ST APRIL 2024 - 31ST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</si>
</sst>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_);[Red]\(&quot;£&quot;#,##0.00\)"/>
    <numFmt numFmtId="165" formatCode="_(&quot;£&quot;* #,##0.00_);_(&quot;£&quot;* \(#,##0.00\);_(&quot;£&quot;* &quot;-&quot;??_);_(@_)"/>
    <numFmt numFmtId="166" formatCode="_(* #,##0.00_);_(* \(#,##0.00\);_(* &quot;-&quot;??_);_(@_)"/>
    <numFmt numFmtId="167" formatCode="&quot;£&quot;#,##0.00;[Red]&quot;£&quot;#,##0.00"/>
    <numFmt numFmtId="168" formatCode="&quot;£&quot;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C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145">
    <xf numFmtId="0" fontId="0" fillId="0" borderId="0" xfId="0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2" fontId="0" fillId="0" borderId="0" xfId="0" applyNumberFormat="1"/>
    <xf numFmtId="0" fontId="6" fillId="0" borderId="0" xfId="0" applyFont="1"/>
    <xf numFmtId="1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6" fontId="5" fillId="0" borderId="1" xfId="0" applyNumberFormat="1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166" fontId="5" fillId="0" borderId="0" xfId="0" applyNumberFormat="1" applyFont="1" applyAlignment="1">
      <alignment horizontal="center"/>
    </xf>
    <xf numFmtId="166" fontId="6" fillId="0" borderId="10" xfId="0" applyNumberFormat="1" applyFont="1" applyBorder="1" applyAlignment="1">
      <alignment horizontal="center"/>
    </xf>
    <xf numFmtId="0" fontId="2" fillId="0" borderId="0" xfId="0" applyFont="1"/>
    <xf numFmtId="2" fontId="0" fillId="0" borderId="9" xfId="0" applyNumberFormat="1" applyBorder="1"/>
    <xf numFmtId="0" fontId="6" fillId="0" borderId="0" xfId="0" applyFont="1" applyAlignment="1">
      <alignment horizontal="center" wrapText="1"/>
    </xf>
    <xf numFmtId="0" fontId="6" fillId="0" borderId="15" xfId="0" applyFont="1" applyBorder="1" applyAlignment="1">
      <alignment horizontal="center"/>
    </xf>
    <xf numFmtId="166" fontId="6" fillId="0" borderId="15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166" fontId="5" fillId="6" borderId="16" xfId="0" applyNumberFormat="1" applyFont="1" applyFill="1" applyBorder="1" applyAlignment="1">
      <alignment horizontal="center"/>
    </xf>
    <xf numFmtId="166" fontId="5" fillId="6" borderId="9" xfId="0" applyNumberFormat="1" applyFont="1" applyFill="1" applyBorder="1" applyAlignment="1">
      <alignment horizontal="center"/>
    </xf>
    <xf numFmtId="1" fontId="5" fillId="6" borderId="1" xfId="0" applyNumberFormat="1" applyFont="1" applyFill="1" applyBorder="1" applyAlignment="1">
      <alignment horizontal="center"/>
    </xf>
    <xf numFmtId="166" fontId="5" fillId="6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6" fillId="5" borderId="10" xfId="0" applyNumberFormat="1" applyFont="1" applyFill="1" applyBorder="1" applyAlignment="1">
      <alignment horizontal="center"/>
    </xf>
    <xf numFmtId="166" fontId="6" fillId="0" borderId="0" xfId="0" applyNumberFormat="1" applyFont="1"/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6" fillId="4" borderId="16" xfId="0" applyNumberFormat="1" applyFont="1" applyFill="1" applyBorder="1" applyAlignment="1">
      <alignment horizontal="center"/>
    </xf>
    <xf numFmtId="1" fontId="6" fillId="0" borderId="10" xfId="0" applyNumberFormat="1" applyFont="1" applyBorder="1" applyAlignment="1">
      <alignment horizontal="center" wrapText="1"/>
    </xf>
    <xf numFmtId="1" fontId="6" fillId="0" borderId="10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2" borderId="10" xfId="0" applyNumberFormat="1" applyFont="1" applyFill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66" fontId="6" fillId="0" borderId="1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6" fontId="6" fillId="0" borderId="7" xfId="0" applyNumberFormat="1" applyFont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0" fontId="0" fillId="0" borderId="8" xfId="0" applyBorder="1"/>
    <xf numFmtId="17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right"/>
    </xf>
    <xf numFmtId="44" fontId="6" fillId="5" borderId="0" xfId="0" applyNumberFormat="1" applyFont="1" applyFill="1" applyAlignment="1">
      <alignment horizontal="center"/>
    </xf>
    <xf numFmtId="44" fontId="6" fillId="5" borderId="10" xfId="0" applyNumberFormat="1" applyFont="1" applyFill="1" applyBorder="1" applyAlignment="1">
      <alignment horizontal="center"/>
    </xf>
    <xf numFmtId="168" fontId="6" fillId="5" borderId="10" xfId="5" applyNumberFormat="1" applyFont="1" applyFill="1" applyBorder="1" applyAlignment="1"/>
    <xf numFmtId="168" fontId="5" fillId="6" borderId="1" xfId="0" applyNumberFormat="1" applyFont="1" applyFill="1" applyBorder="1" applyAlignment="1">
      <alignment horizontal="center"/>
    </xf>
    <xf numFmtId="44" fontId="5" fillId="5" borderId="0" xfId="0" applyNumberFormat="1" applyFont="1" applyFill="1" applyAlignment="1">
      <alignment horizontal="center"/>
    </xf>
    <xf numFmtId="168" fontId="6" fillId="0" borderId="0" xfId="0" applyNumberFormat="1" applyFont="1"/>
    <xf numFmtId="168" fontId="0" fillId="0" borderId="0" xfId="0" applyNumberFormat="1"/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1" fontId="6" fillId="0" borderId="22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2" fontId="5" fillId="0" borderId="4" xfId="0" applyNumberFormat="1" applyFont="1" applyBorder="1"/>
    <xf numFmtId="2" fontId="0" fillId="0" borderId="6" xfId="0" applyNumberFormat="1" applyBorder="1"/>
    <xf numFmtId="2" fontId="0" fillId="0" borderId="23" xfId="0" applyNumberFormat="1" applyBorder="1"/>
    <xf numFmtId="2" fontId="6" fillId="0" borderId="11" xfId="0" applyNumberFormat="1" applyFont="1" applyBorder="1"/>
    <xf numFmtId="2" fontId="0" fillId="0" borderId="21" xfId="0" applyNumberFormat="1" applyBorder="1"/>
    <xf numFmtId="2" fontId="6" fillId="0" borderId="19" xfId="0" applyNumberFormat="1" applyFont="1" applyBorder="1"/>
    <xf numFmtId="2" fontId="0" fillId="0" borderId="22" xfId="0" applyNumberFormat="1" applyBorder="1"/>
    <xf numFmtId="2" fontId="0" fillId="0" borderId="12" xfId="0" applyNumberFormat="1" applyBorder="1"/>
    <xf numFmtId="2" fontId="2" fillId="0" borderId="11" xfId="0" applyNumberFormat="1" applyFont="1" applyBorder="1"/>
    <xf numFmtId="2" fontId="5" fillId="0" borderId="3" xfId="0" applyNumberFormat="1" applyFont="1" applyBorder="1"/>
    <xf numFmtId="0" fontId="0" fillId="0" borderId="9" xfId="0" applyBorder="1"/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top"/>
    </xf>
    <xf numFmtId="166" fontId="6" fillId="0" borderId="0" xfId="0" applyNumberFormat="1" applyFont="1" applyAlignment="1">
      <alignment vertical="top"/>
    </xf>
    <xf numFmtId="43" fontId="6" fillId="0" borderId="0" xfId="0" applyNumberFormat="1" applyFont="1" applyAlignment="1">
      <alignment horizontal="center" vertical="top"/>
    </xf>
    <xf numFmtId="43" fontId="6" fillId="0" borderId="0" xfId="0" applyNumberFormat="1" applyFont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6" fontId="6" fillId="7" borderId="5" xfId="0" applyNumberFormat="1" applyFont="1" applyFill="1" applyBorder="1" applyAlignment="1">
      <alignment horizontal="center"/>
    </xf>
    <xf numFmtId="166" fontId="6" fillId="0" borderId="0" xfId="0" applyNumberFormat="1" applyFont="1" applyAlignment="1">
      <alignment horizontal="right"/>
    </xf>
    <xf numFmtId="0" fontId="6" fillId="0" borderId="10" xfId="0" applyFont="1" applyBorder="1" applyAlignment="1">
      <alignment horizontal="center" wrapText="1"/>
    </xf>
    <xf numFmtId="168" fontId="0" fillId="0" borderId="24" xfId="0" applyNumberFormat="1" applyBorder="1"/>
    <xf numFmtId="43" fontId="7" fillId="0" borderId="0" xfId="0" applyNumberFormat="1" applyFont="1"/>
    <xf numFmtId="166" fontId="5" fillId="0" borderId="16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right"/>
    </xf>
    <xf numFmtId="166" fontId="5" fillId="0" borderId="9" xfId="0" applyNumberFormat="1" applyFont="1" applyBorder="1" applyAlignment="1">
      <alignment horizontal="center"/>
    </xf>
    <xf numFmtId="166" fontId="5" fillId="0" borderId="17" xfId="0" applyNumberFormat="1" applyFont="1" applyBorder="1" applyAlignment="1">
      <alignment horizontal="center"/>
    </xf>
    <xf numFmtId="44" fontId="6" fillId="0" borderId="10" xfId="0" applyNumberFormat="1" applyFont="1" applyBorder="1" applyAlignment="1">
      <alignment horizontal="center"/>
    </xf>
    <xf numFmtId="44" fontId="6" fillId="0" borderId="0" xfId="0" applyNumberFormat="1" applyFont="1" applyAlignment="1">
      <alignment horizontal="center"/>
    </xf>
    <xf numFmtId="44" fontId="6" fillId="0" borderId="10" xfId="0" applyNumberFormat="1" applyFont="1" applyBorder="1" applyAlignment="1">
      <alignment horizontal="right"/>
    </xf>
    <xf numFmtId="166" fontId="6" fillId="2" borderId="6" xfId="0" applyNumberFormat="1" applyFont="1" applyFill="1" applyBorder="1"/>
    <xf numFmtId="17" fontId="6" fillId="2" borderId="3" xfId="0" applyNumberFormat="1" applyFont="1" applyFill="1" applyBorder="1" applyAlignment="1">
      <alignment horizontal="center"/>
    </xf>
    <xf numFmtId="166" fontId="6" fillId="2" borderId="5" xfId="0" applyNumberFormat="1" applyFont="1" applyFill="1" applyBorder="1" applyAlignment="1">
      <alignment horizontal="center"/>
    </xf>
    <xf numFmtId="17" fontId="6" fillId="2" borderId="4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168" fontId="5" fillId="2" borderId="13" xfId="0" applyNumberFormat="1" applyFont="1" applyFill="1" applyBorder="1" applyAlignment="1">
      <alignment horizontal="center"/>
    </xf>
    <xf numFmtId="166" fontId="6" fillId="2" borderId="13" xfId="0" applyNumberFormat="1" applyFont="1" applyFill="1" applyBorder="1" applyAlignment="1">
      <alignment horizontal="center"/>
    </xf>
    <xf numFmtId="166" fontId="6" fillId="2" borderId="14" xfId="0" applyNumberFormat="1" applyFont="1" applyFill="1" applyBorder="1" applyAlignment="1">
      <alignment horizontal="center"/>
    </xf>
    <xf numFmtId="168" fontId="6" fillId="2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166" fontId="6" fillId="5" borderId="10" xfId="0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/>
    </xf>
    <xf numFmtId="166" fontId="6" fillId="2" borderId="25" xfId="0" applyNumberFormat="1" applyFont="1" applyFill="1" applyBorder="1" applyAlignment="1">
      <alignment horizontal="center"/>
    </xf>
    <xf numFmtId="166" fontId="6" fillId="0" borderId="10" xfId="0" applyNumberFormat="1" applyFont="1" applyBorder="1" applyAlignment="1">
      <alignment horizontal="left"/>
    </xf>
    <xf numFmtId="166" fontId="6" fillId="0" borderId="25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 wrapText="1"/>
    </xf>
    <xf numFmtId="166" fontId="6" fillId="0" borderId="25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0" xfId="0" applyFont="1" applyBorder="1" applyAlignment="1">
      <alignment horizontal="left"/>
    </xf>
    <xf numFmtId="168" fontId="9" fillId="0" borderId="0" xfId="0" applyNumberFormat="1" applyFont="1" applyAlignment="1">
      <alignment horizontal="center"/>
    </xf>
    <xf numFmtId="2" fontId="6" fillId="0" borderId="20" xfId="0" applyNumberFormat="1" applyFont="1" applyBorder="1"/>
    <xf numFmtId="2" fontId="6" fillId="0" borderId="0" xfId="0" applyNumberFormat="1" applyFont="1"/>
    <xf numFmtId="2" fontId="6" fillId="0" borderId="12" xfId="0" applyNumberFormat="1" applyFont="1" applyBorder="1"/>
    <xf numFmtId="168" fontId="6" fillId="7" borderId="7" xfId="0" applyNumberFormat="1" applyFont="1" applyFill="1" applyBorder="1" applyAlignment="1">
      <alignment horizontal="right"/>
    </xf>
    <xf numFmtId="168" fontId="6" fillId="5" borderId="10" xfId="0" applyNumberFormat="1" applyFont="1" applyFill="1" applyBorder="1" applyAlignment="1">
      <alignment horizontal="right" wrapText="1"/>
    </xf>
    <xf numFmtId="168" fontId="6" fillId="5" borderId="25" xfId="5" applyNumberFormat="1" applyFont="1" applyFill="1" applyBorder="1" applyAlignment="1"/>
    <xf numFmtId="44" fontId="6" fillId="7" borderId="0" xfId="0" applyNumberFormat="1" applyFont="1" applyFill="1" applyAlignment="1">
      <alignment horizontal="center"/>
    </xf>
    <xf numFmtId="166" fontId="6" fillId="3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6" fontId="6" fillId="3" borderId="4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66" fontId="6" fillId="2" borderId="4" xfId="0" applyNumberFormat="1" applyFont="1" applyFill="1" applyBorder="1" applyAlignment="1">
      <alignment horizontal="center"/>
    </xf>
    <xf numFmtId="166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168" fontId="0" fillId="0" borderId="26" xfId="0" applyNumberFormat="1" applyBorder="1"/>
    <xf numFmtId="168" fontId="0" fillId="0" borderId="8" xfId="0" applyNumberFormat="1" applyBorder="1"/>
    <xf numFmtId="0" fontId="6" fillId="0" borderId="0" xfId="0" applyFont="1" applyFill="1" applyAlignment="1">
      <alignment horizontal="right" wrapText="1"/>
    </xf>
    <xf numFmtId="2" fontId="6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horizontal="right" wrapText="1"/>
    </xf>
    <xf numFmtId="166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2" fontId="6" fillId="7" borderId="10" xfId="0" applyNumberFormat="1" applyFont="1" applyFill="1" applyBorder="1" applyAlignment="1">
      <alignment horizontal="right" wrapText="1"/>
    </xf>
    <xf numFmtId="2" fontId="6" fillId="5" borderId="10" xfId="0" applyNumberFormat="1" applyFont="1" applyFill="1" applyBorder="1" applyAlignment="1">
      <alignment horizontal="right" wrapText="1"/>
    </xf>
    <xf numFmtId="166" fontId="6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Border="1"/>
  </cellXfs>
  <cellStyles count="6">
    <cellStyle name="Comma" xfId="5" builtinId="3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09"/>
  <sheetViews>
    <sheetView tabSelected="1" topLeftCell="C1" zoomScale="70" zoomScaleNormal="70" zoomScalePageLayoutView="70" workbookViewId="0">
      <selection activeCell="T3" sqref="T3"/>
    </sheetView>
  </sheetViews>
  <sheetFormatPr defaultColWidth="8.85546875" defaultRowHeight="12.75" x14ac:dyDescent="0.2"/>
  <cols>
    <col min="1" max="1" width="7.7109375" style="29" customWidth="1"/>
    <col min="2" max="2" width="11" style="36" bestFit="1" customWidth="1"/>
    <col min="3" max="3" width="18.42578125" style="29" bestFit="1" customWidth="1"/>
    <col min="4" max="4" width="15" style="29" customWidth="1"/>
    <col min="5" max="5" width="12.140625" style="29" bestFit="1" customWidth="1"/>
    <col min="6" max="6" width="13.85546875" style="29" customWidth="1"/>
    <col min="7" max="7" width="9.5703125" style="29" customWidth="1"/>
    <col min="8" max="8" width="14.85546875" style="33" customWidth="1"/>
    <col min="9" max="9" width="8.5703125" style="29" customWidth="1"/>
    <col min="10" max="10" width="12.28515625" style="36" customWidth="1"/>
    <col min="11" max="11" width="29.7109375" style="29" customWidth="1"/>
    <col min="12" max="12" width="13.42578125" style="29" customWidth="1"/>
    <col min="13" max="13" width="12" style="29" bestFit="1" customWidth="1"/>
    <col min="14" max="14" width="14" style="29" bestFit="1" customWidth="1"/>
    <col min="15" max="15" width="13.28515625" style="29" bestFit="1" customWidth="1"/>
    <col min="16" max="16" width="11.5703125" style="29" bestFit="1" customWidth="1"/>
    <col min="17" max="17" width="14.42578125" style="28" bestFit="1" customWidth="1"/>
    <col min="18" max="18" width="15.42578125" style="29" customWidth="1"/>
    <col min="19" max="19" width="8.85546875" style="29"/>
    <col min="20" max="20" width="26.7109375" style="29" bestFit="1" customWidth="1"/>
    <col min="21" max="22" width="8.85546875" style="29"/>
    <col min="23" max="23" width="9.42578125" style="29" customWidth="1"/>
    <col min="24" max="16384" width="8.85546875" style="29"/>
  </cols>
  <sheetData>
    <row r="1" spans="1:23" x14ac:dyDescent="0.2">
      <c r="A1" s="125" t="s">
        <v>13</v>
      </c>
      <c r="B1" s="125"/>
      <c r="C1" s="125"/>
      <c r="D1" s="125"/>
      <c r="E1" s="125"/>
      <c r="F1" s="125"/>
      <c r="G1" s="125"/>
      <c r="H1" s="11"/>
      <c r="I1" s="125" t="s">
        <v>76</v>
      </c>
      <c r="J1" s="125"/>
      <c r="K1" s="125"/>
      <c r="L1" s="125"/>
      <c r="M1" s="125"/>
      <c r="N1" s="125"/>
      <c r="O1" s="125"/>
      <c r="P1" s="125"/>
    </row>
    <row r="2" spans="1:23" ht="13.5" thickBot="1" x14ac:dyDescent="0.25">
      <c r="A2" s="125"/>
      <c r="B2" s="125"/>
      <c r="C2" s="125"/>
      <c r="D2" s="125"/>
      <c r="E2" s="125"/>
      <c r="F2" s="125"/>
      <c r="G2" s="125"/>
      <c r="H2" s="11"/>
      <c r="I2" s="125"/>
      <c r="J2" s="125"/>
      <c r="K2" s="125"/>
      <c r="L2" s="125"/>
      <c r="M2" s="125"/>
      <c r="N2" s="125"/>
      <c r="O2" s="125"/>
      <c r="P2" s="125"/>
    </row>
    <row r="3" spans="1:23" ht="13.5" thickBot="1" x14ac:dyDescent="0.25">
      <c r="A3" s="126" t="s">
        <v>6</v>
      </c>
      <c r="B3" s="127"/>
      <c r="C3" s="127"/>
      <c r="D3" s="127"/>
      <c r="E3" s="127"/>
      <c r="F3" s="127"/>
      <c r="G3" s="127"/>
      <c r="H3" s="18"/>
      <c r="I3" s="126" t="s">
        <v>14</v>
      </c>
      <c r="J3" s="127"/>
      <c r="K3" s="127"/>
      <c r="L3" s="127"/>
      <c r="M3" s="127"/>
      <c r="N3" s="127"/>
      <c r="O3" s="127"/>
      <c r="P3" s="127"/>
      <c r="Q3" s="30" t="s">
        <v>15</v>
      </c>
      <c r="R3" s="81">
        <v>16843.13</v>
      </c>
    </row>
    <row r="4" spans="1:23" s="15" customFormat="1" ht="25.5" x14ac:dyDescent="0.2">
      <c r="A4" s="19" t="s">
        <v>0</v>
      </c>
      <c r="B4" s="6" t="s">
        <v>1</v>
      </c>
      <c r="C4" s="20" t="s">
        <v>2</v>
      </c>
      <c r="D4" s="7" t="s">
        <v>3</v>
      </c>
      <c r="E4" s="20" t="s">
        <v>4</v>
      </c>
      <c r="F4" s="7" t="s">
        <v>16</v>
      </c>
      <c r="G4" s="20" t="s">
        <v>17</v>
      </c>
      <c r="H4" s="8" t="s">
        <v>5</v>
      </c>
      <c r="I4" s="7" t="s">
        <v>0</v>
      </c>
      <c r="J4" s="6" t="s">
        <v>7</v>
      </c>
      <c r="K4" s="20" t="s">
        <v>2</v>
      </c>
      <c r="L4" s="19" t="s">
        <v>69</v>
      </c>
      <c r="M4" s="20" t="s">
        <v>8</v>
      </c>
      <c r="N4" s="20" t="s">
        <v>9</v>
      </c>
      <c r="O4" s="20" t="s">
        <v>10</v>
      </c>
      <c r="P4" s="9" t="s">
        <v>11</v>
      </c>
      <c r="Q4" s="10" t="s">
        <v>12</v>
      </c>
      <c r="R4" s="25"/>
    </row>
    <row r="5" spans="1:23" s="15" customFormat="1" x14ac:dyDescent="0.2">
      <c r="A5" s="17" t="s">
        <v>84</v>
      </c>
      <c r="B5" s="112" t="s">
        <v>70</v>
      </c>
      <c r="C5" s="111" t="s">
        <v>58</v>
      </c>
      <c r="D5" s="90">
        <v>22770</v>
      </c>
      <c r="E5" s="91"/>
      <c r="F5" s="90"/>
      <c r="G5" s="46"/>
      <c r="H5" s="47">
        <v>22770</v>
      </c>
      <c r="I5" s="109" t="s">
        <v>77</v>
      </c>
      <c r="J5" s="31" t="s">
        <v>78</v>
      </c>
      <c r="K5" s="113" t="s">
        <v>79</v>
      </c>
      <c r="L5" s="136">
        <v>246.28</v>
      </c>
      <c r="M5" s="137">
        <v>26</v>
      </c>
      <c r="N5" s="138"/>
      <c r="O5" s="138"/>
      <c r="P5" s="104"/>
      <c r="Q5" s="141">
        <f>SUM(L5:O5)</f>
        <v>272.27999999999997</v>
      </c>
      <c r="R5" s="120">
        <f>SUM(R3+H5-Q5)</f>
        <v>39340.850000000006</v>
      </c>
    </row>
    <row r="6" spans="1:23" s="15" customFormat="1" x14ac:dyDescent="0.2">
      <c r="A6" s="16" t="s">
        <v>86</v>
      </c>
      <c r="B6" s="112" t="s">
        <v>1</v>
      </c>
      <c r="C6" s="5" t="s">
        <v>85</v>
      </c>
      <c r="D6" s="90"/>
      <c r="E6" s="91"/>
      <c r="F6" s="90"/>
      <c r="G6" s="123">
        <v>2.57</v>
      </c>
      <c r="H6" s="103"/>
      <c r="I6" s="83" t="s">
        <v>80</v>
      </c>
      <c r="J6" s="31">
        <v>1243</v>
      </c>
      <c r="K6" s="114" t="s">
        <v>81</v>
      </c>
      <c r="L6" s="136"/>
      <c r="M6" s="136"/>
      <c r="N6" s="136"/>
      <c r="O6" s="137">
        <v>880.8</v>
      </c>
      <c r="P6" s="104">
        <v>146.80000000000001</v>
      </c>
      <c r="Q6" s="142">
        <f>SUM(L6:O6)</f>
        <v>880.8</v>
      </c>
      <c r="R6" s="121">
        <f>SUM(R5+H6-Q6)</f>
        <v>38460.050000000003</v>
      </c>
    </row>
    <row r="7" spans="1:23" ht="15" x14ac:dyDescent="0.25">
      <c r="A7" s="17" t="s">
        <v>80</v>
      </c>
      <c r="B7" s="112" t="s">
        <v>1</v>
      </c>
      <c r="C7" s="111" t="s">
        <v>92</v>
      </c>
      <c r="D7" s="90"/>
      <c r="E7" s="91"/>
      <c r="F7" s="90"/>
      <c r="G7" s="46">
        <v>2.66</v>
      </c>
      <c r="H7" s="47"/>
      <c r="I7" s="12" t="s">
        <v>80</v>
      </c>
      <c r="J7" s="32">
        <v>1244</v>
      </c>
      <c r="K7" s="115" t="s">
        <v>82</v>
      </c>
      <c r="L7" s="139"/>
      <c r="M7" s="139"/>
      <c r="N7" s="139"/>
      <c r="O7" s="139">
        <v>60</v>
      </c>
      <c r="P7" s="34"/>
      <c r="Q7" s="26">
        <f>SUM(L7:O7)</f>
        <v>60</v>
      </c>
      <c r="R7" s="48">
        <f>SUM(R6+H7-Q7)</f>
        <v>38400.050000000003</v>
      </c>
      <c r="T7" s="85"/>
      <c r="U7"/>
      <c r="V7"/>
      <c r="W7"/>
    </row>
    <row r="8" spans="1:23" ht="15" x14ac:dyDescent="0.25">
      <c r="A8" s="17" t="s">
        <v>117</v>
      </c>
      <c r="B8" s="32" t="s">
        <v>1</v>
      </c>
      <c r="C8" s="111" t="s">
        <v>105</v>
      </c>
      <c r="D8" s="90"/>
      <c r="E8" s="91"/>
      <c r="F8" s="90"/>
      <c r="G8" s="46">
        <v>2.84</v>
      </c>
      <c r="H8" s="47"/>
      <c r="I8" s="12" t="s">
        <v>80</v>
      </c>
      <c r="J8" s="32">
        <v>1245</v>
      </c>
      <c r="K8" s="115" t="s">
        <v>58</v>
      </c>
      <c r="L8" s="139"/>
      <c r="M8" s="139"/>
      <c r="N8" s="139"/>
      <c r="O8" s="139">
        <v>10</v>
      </c>
      <c r="P8" s="34"/>
      <c r="Q8" s="26">
        <f t="shared" ref="Q8:Q10" si="0">SUM(L8:O8)</f>
        <v>10</v>
      </c>
      <c r="R8" s="48">
        <f t="shared" ref="R8:R10" si="1">SUM(R7+H8-Q8)</f>
        <v>38390.050000000003</v>
      </c>
      <c r="T8" s="1"/>
      <c r="U8"/>
      <c r="V8"/>
      <c r="W8"/>
    </row>
    <row r="9" spans="1:23" x14ac:dyDescent="0.2">
      <c r="A9" s="17" t="s">
        <v>118</v>
      </c>
      <c r="B9" s="32" t="s">
        <v>1</v>
      </c>
      <c r="C9" s="111" t="s">
        <v>108</v>
      </c>
      <c r="D9" s="90"/>
      <c r="E9" s="91"/>
      <c r="F9" s="90"/>
      <c r="G9" s="46">
        <v>2.58</v>
      </c>
      <c r="H9" s="47"/>
      <c r="I9" s="12" t="s">
        <v>80</v>
      </c>
      <c r="J9" s="32">
        <v>1246</v>
      </c>
      <c r="K9" s="115" t="s">
        <v>60</v>
      </c>
      <c r="L9" s="139"/>
      <c r="M9" s="139">
        <v>12</v>
      </c>
      <c r="N9" s="139"/>
      <c r="O9" s="139"/>
      <c r="P9" s="34"/>
      <c r="Q9" s="26">
        <f t="shared" si="0"/>
        <v>12</v>
      </c>
      <c r="R9" s="48">
        <f t="shared" si="1"/>
        <v>38378.050000000003</v>
      </c>
      <c r="T9"/>
      <c r="U9"/>
      <c r="V9"/>
      <c r="W9"/>
    </row>
    <row r="10" spans="1:23" x14ac:dyDescent="0.2">
      <c r="A10" s="17" t="s">
        <v>119</v>
      </c>
      <c r="B10" s="32" t="s">
        <v>1</v>
      </c>
      <c r="C10" s="5" t="s">
        <v>120</v>
      </c>
      <c r="D10" s="90"/>
      <c r="E10" s="91"/>
      <c r="F10" s="92"/>
      <c r="G10" s="123">
        <v>2.4700000000000002</v>
      </c>
      <c r="H10" s="47"/>
      <c r="I10" s="12" t="s">
        <v>80</v>
      </c>
      <c r="J10" s="32">
        <v>1247</v>
      </c>
      <c r="K10" s="115" t="s">
        <v>83</v>
      </c>
      <c r="L10" s="139"/>
      <c r="M10" s="139">
        <v>25.85</v>
      </c>
      <c r="N10" s="139"/>
      <c r="O10" s="139"/>
      <c r="P10" s="34"/>
      <c r="Q10" s="26">
        <f t="shared" si="0"/>
        <v>25.85</v>
      </c>
      <c r="R10" s="48">
        <f t="shared" si="1"/>
        <v>38352.200000000004</v>
      </c>
      <c r="T10" s="5"/>
      <c r="U10"/>
      <c r="V10"/>
    </row>
    <row r="11" spans="1:23" x14ac:dyDescent="0.2">
      <c r="A11" s="17" t="s">
        <v>123</v>
      </c>
      <c r="B11" s="32" t="s">
        <v>1</v>
      </c>
      <c r="C11" s="111" t="s">
        <v>124</v>
      </c>
      <c r="D11" s="90"/>
      <c r="E11" s="91"/>
      <c r="F11" s="92"/>
      <c r="G11" s="123">
        <v>2.12</v>
      </c>
      <c r="H11" s="47"/>
      <c r="I11" s="12" t="s">
        <v>93</v>
      </c>
      <c r="J11" s="32" t="s">
        <v>78</v>
      </c>
      <c r="K11" s="115" t="s">
        <v>101</v>
      </c>
      <c r="L11" s="139">
        <v>246.28</v>
      </c>
      <c r="M11" s="139">
        <v>26</v>
      </c>
      <c r="N11" s="139"/>
      <c r="O11" s="139"/>
      <c r="P11" s="34"/>
      <c r="Q11" s="26">
        <f t="shared" ref="Q11" si="2">SUM(L11:O11)</f>
        <v>272.27999999999997</v>
      </c>
      <c r="R11" s="48">
        <f t="shared" ref="R11:R18" si="3">SUM(R10+H11-Q11)</f>
        <v>38079.920000000006</v>
      </c>
      <c r="T11" s="5"/>
      <c r="U11"/>
      <c r="V11"/>
    </row>
    <row r="12" spans="1:23" x14ac:dyDescent="0.2">
      <c r="A12" s="16" t="s">
        <v>132</v>
      </c>
      <c r="B12" s="32" t="s">
        <v>1</v>
      </c>
      <c r="C12" s="111" t="s">
        <v>133</v>
      </c>
      <c r="D12" s="90"/>
      <c r="E12" s="91"/>
      <c r="F12" s="90"/>
      <c r="G12" s="123">
        <v>2.0299999999999998</v>
      </c>
      <c r="H12" s="47"/>
      <c r="I12" s="12" t="s">
        <v>87</v>
      </c>
      <c r="J12" s="32">
        <v>1248</v>
      </c>
      <c r="K12" s="115" t="s">
        <v>100</v>
      </c>
      <c r="L12" s="140" t="s">
        <v>102</v>
      </c>
      <c r="M12" s="140"/>
      <c r="N12" s="140"/>
      <c r="O12" s="140"/>
      <c r="P12" s="105"/>
      <c r="Q12" s="26">
        <f>SUM(L12:O12)</f>
        <v>0</v>
      </c>
      <c r="R12" s="48">
        <f t="shared" si="3"/>
        <v>38079.920000000006</v>
      </c>
      <c r="T12" s="5"/>
      <c r="U12"/>
      <c r="V12"/>
    </row>
    <row r="13" spans="1:23" x14ac:dyDescent="0.2">
      <c r="A13" s="16" t="s">
        <v>144</v>
      </c>
      <c r="B13" s="32" t="s">
        <v>1</v>
      </c>
      <c r="C13" s="111" t="s">
        <v>145</v>
      </c>
      <c r="D13" s="90"/>
      <c r="E13" s="91"/>
      <c r="F13" s="90"/>
      <c r="G13" s="46">
        <v>2.29</v>
      </c>
      <c r="H13" s="47"/>
      <c r="I13" s="12" t="s">
        <v>87</v>
      </c>
      <c r="J13" s="32">
        <v>1249</v>
      </c>
      <c r="K13" s="115" t="s">
        <v>99</v>
      </c>
      <c r="L13" s="139"/>
      <c r="M13" s="139">
        <v>628.32000000000005</v>
      </c>
      <c r="N13" s="139"/>
      <c r="O13" s="139"/>
      <c r="P13" s="34">
        <v>104.72</v>
      </c>
      <c r="Q13" s="26">
        <f t="shared" ref="Q13:Q18" si="4">SUM(L13:O13)</f>
        <v>628.32000000000005</v>
      </c>
      <c r="R13" s="48">
        <f t="shared" si="3"/>
        <v>37451.600000000006</v>
      </c>
      <c r="T13" s="5"/>
      <c r="U13"/>
      <c r="V13"/>
    </row>
    <row r="14" spans="1:23" x14ac:dyDescent="0.2">
      <c r="A14" s="16" t="s">
        <v>150</v>
      </c>
      <c r="B14" s="32" t="s">
        <v>1</v>
      </c>
      <c r="C14" s="111" t="s">
        <v>151</v>
      </c>
      <c r="D14" s="90"/>
      <c r="E14" s="91"/>
      <c r="F14" s="90"/>
      <c r="G14" s="46">
        <v>1.92</v>
      </c>
      <c r="H14" s="47"/>
      <c r="I14" s="12" t="s">
        <v>87</v>
      </c>
      <c r="J14" s="32">
        <v>1250</v>
      </c>
      <c r="K14" s="115" t="s">
        <v>90</v>
      </c>
      <c r="L14" s="139"/>
      <c r="M14" s="139"/>
      <c r="N14" s="139"/>
      <c r="O14" s="139">
        <v>232.84</v>
      </c>
      <c r="P14" s="34">
        <v>38.81</v>
      </c>
      <c r="Q14" s="26">
        <f t="shared" si="4"/>
        <v>232.84</v>
      </c>
      <c r="R14" s="48">
        <f t="shared" si="3"/>
        <v>37218.760000000009</v>
      </c>
      <c r="T14" s="5"/>
      <c r="U14"/>
      <c r="V14"/>
    </row>
    <row r="15" spans="1:23" x14ac:dyDescent="0.2">
      <c r="A15" s="16" t="s">
        <v>149</v>
      </c>
      <c r="B15" s="32" t="s">
        <v>1</v>
      </c>
      <c r="C15" s="111" t="s">
        <v>159</v>
      </c>
      <c r="D15" s="90"/>
      <c r="E15" s="91"/>
      <c r="F15" s="90"/>
      <c r="G15" s="46">
        <v>2.13</v>
      </c>
      <c r="H15" s="47"/>
      <c r="I15" s="12" t="s">
        <v>87</v>
      </c>
      <c r="J15" s="32">
        <v>1251</v>
      </c>
      <c r="K15" s="115" t="s">
        <v>89</v>
      </c>
      <c r="L15" s="139"/>
      <c r="M15" s="139"/>
      <c r="N15" s="139"/>
      <c r="O15" s="139">
        <v>500</v>
      </c>
      <c r="P15" s="34"/>
      <c r="Q15" s="26">
        <f t="shared" si="4"/>
        <v>500</v>
      </c>
      <c r="R15" s="48">
        <f t="shared" si="3"/>
        <v>36718.760000000009</v>
      </c>
      <c r="T15"/>
      <c r="U15"/>
      <c r="V15"/>
    </row>
    <row r="16" spans="1:23" x14ac:dyDescent="0.2">
      <c r="A16" s="16" t="s">
        <v>156</v>
      </c>
      <c r="B16" s="32" t="s">
        <v>1</v>
      </c>
      <c r="C16" s="111" t="s">
        <v>157</v>
      </c>
      <c r="D16" s="90"/>
      <c r="E16" s="91"/>
      <c r="F16" s="90"/>
      <c r="G16" s="46">
        <v>2.2000000000000002</v>
      </c>
      <c r="H16" s="47"/>
      <c r="I16" s="12" t="s">
        <v>87</v>
      </c>
      <c r="J16" s="32">
        <v>1252</v>
      </c>
      <c r="K16" s="115" t="s">
        <v>88</v>
      </c>
      <c r="L16" s="139"/>
      <c r="M16" s="139"/>
      <c r="N16" s="139"/>
      <c r="O16" s="139">
        <v>500</v>
      </c>
      <c r="P16" s="34"/>
      <c r="Q16" s="26">
        <f t="shared" si="4"/>
        <v>500</v>
      </c>
      <c r="R16" s="48">
        <f t="shared" si="3"/>
        <v>36218.760000000009</v>
      </c>
      <c r="T16"/>
      <c r="U16"/>
      <c r="V16"/>
    </row>
    <row r="17" spans="1:22" x14ac:dyDescent="0.2">
      <c r="A17" s="16" t="s">
        <v>160</v>
      </c>
      <c r="B17" s="32" t="s">
        <v>1</v>
      </c>
      <c r="C17" s="111" t="s">
        <v>158</v>
      </c>
      <c r="D17" s="90"/>
      <c r="E17" s="91"/>
      <c r="F17" s="90"/>
      <c r="G17" s="46">
        <v>1.93</v>
      </c>
      <c r="H17" s="47"/>
      <c r="I17" s="12" t="s">
        <v>87</v>
      </c>
      <c r="J17" s="32">
        <v>1253</v>
      </c>
      <c r="K17" s="115" t="s">
        <v>91</v>
      </c>
      <c r="L17" s="139"/>
      <c r="M17" s="139">
        <v>622.16</v>
      </c>
      <c r="N17" s="139"/>
      <c r="O17" s="139"/>
      <c r="P17" s="34"/>
      <c r="Q17" s="26">
        <f t="shared" si="4"/>
        <v>622.16</v>
      </c>
      <c r="R17" s="48">
        <f t="shared" si="3"/>
        <v>35596.600000000006</v>
      </c>
      <c r="T17"/>
      <c r="U17"/>
      <c r="V17"/>
    </row>
    <row r="18" spans="1:22" x14ac:dyDescent="0.2">
      <c r="A18" s="16"/>
      <c r="B18" s="32"/>
      <c r="C18" s="5"/>
      <c r="D18" s="90"/>
      <c r="E18" s="91"/>
      <c r="F18" s="90"/>
      <c r="G18" s="46"/>
      <c r="H18" s="47"/>
      <c r="I18" s="12" t="s">
        <v>87</v>
      </c>
      <c r="J18" s="32">
        <v>1254</v>
      </c>
      <c r="K18" s="115" t="s">
        <v>59</v>
      </c>
      <c r="L18" s="139"/>
      <c r="M18" s="139">
        <v>40</v>
      </c>
      <c r="N18" s="139"/>
      <c r="O18" s="139"/>
      <c r="P18" s="34"/>
      <c r="Q18" s="26">
        <f t="shared" si="4"/>
        <v>40</v>
      </c>
      <c r="R18" s="48">
        <f t="shared" si="3"/>
        <v>35556.600000000006</v>
      </c>
      <c r="T18"/>
      <c r="U18"/>
      <c r="V18"/>
    </row>
    <row r="19" spans="1:22" x14ac:dyDescent="0.2">
      <c r="A19" s="16"/>
      <c r="B19" s="32"/>
      <c r="C19" s="5"/>
      <c r="D19" s="90"/>
      <c r="E19" s="91"/>
      <c r="F19" s="90"/>
      <c r="G19" s="46"/>
      <c r="H19" s="47"/>
      <c r="I19" s="12" t="s">
        <v>103</v>
      </c>
      <c r="J19" s="32">
        <v>1255</v>
      </c>
      <c r="K19" s="107" t="s">
        <v>100</v>
      </c>
      <c r="L19" s="139"/>
      <c r="M19" s="139">
        <v>807.99</v>
      </c>
      <c r="N19" s="139"/>
      <c r="O19" s="139"/>
      <c r="P19" s="34"/>
      <c r="Q19" s="26">
        <f t="shared" ref="Q19:Q27" si="5">SUM(L19:O19)</f>
        <v>807.99</v>
      </c>
      <c r="R19" s="48">
        <f t="shared" ref="R19:R27" si="6">SUM(R18+H19-Q19)</f>
        <v>34748.610000000008</v>
      </c>
      <c r="T19" s="5"/>
      <c r="U19"/>
      <c r="V19"/>
    </row>
    <row r="20" spans="1:22" x14ac:dyDescent="0.2">
      <c r="A20" s="16"/>
      <c r="B20" s="32"/>
      <c r="C20" s="5"/>
      <c r="D20" s="90"/>
      <c r="E20" s="91"/>
      <c r="F20" s="90"/>
      <c r="G20" s="46"/>
      <c r="H20" s="47"/>
      <c r="I20" s="12" t="s">
        <v>103</v>
      </c>
      <c r="J20" s="32">
        <v>1256</v>
      </c>
      <c r="K20" s="107" t="s">
        <v>104</v>
      </c>
      <c r="L20" s="139">
        <v>184.6</v>
      </c>
      <c r="M20" s="139"/>
      <c r="N20" s="139"/>
      <c r="O20" s="139"/>
      <c r="P20" s="34"/>
      <c r="Q20" s="26">
        <f t="shared" si="5"/>
        <v>184.6</v>
      </c>
      <c r="R20" s="48">
        <f t="shared" si="6"/>
        <v>34564.010000000009</v>
      </c>
      <c r="T20"/>
      <c r="U20"/>
      <c r="V20"/>
    </row>
    <row r="21" spans="1:22" x14ac:dyDescent="0.2">
      <c r="A21" s="16"/>
      <c r="B21" s="32"/>
      <c r="C21" s="5"/>
      <c r="D21" s="90"/>
      <c r="E21" s="91"/>
      <c r="F21" s="90"/>
      <c r="G21" s="46"/>
      <c r="H21" s="47"/>
      <c r="I21" s="12" t="s">
        <v>94</v>
      </c>
      <c r="J21" s="32">
        <v>1257</v>
      </c>
      <c r="K21" s="107" t="s">
        <v>99</v>
      </c>
      <c r="L21" s="139"/>
      <c r="M21" s="139">
        <v>157.08000000000001</v>
      </c>
      <c r="N21" s="139"/>
      <c r="O21" s="139"/>
      <c r="P21" s="34">
        <v>26.18</v>
      </c>
      <c r="Q21" s="26">
        <f t="shared" si="5"/>
        <v>157.08000000000001</v>
      </c>
      <c r="R21" s="48">
        <f t="shared" si="6"/>
        <v>34406.930000000008</v>
      </c>
      <c r="T21" s="5"/>
      <c r="U21"/>
      <c r="V21"/>
    </row>
    <row r="22" spans="1:22" x14ac:dyDescent="0.2">
      <c r="A22" s="16"/>
      <c r="B22" s="32"/>
      <c r="C22" s="5"/>
      <c r="D22" s="90"/>
      <c r="E22" s="91"/>
      <c r="F22" s="90"/>
      <c r="G22" s="46"/>
      <c r="H22" s="47"/>
      <c r="I22" s="12" t="s">
        <v>94</v>
      </c>
      <c r="J22" s="32">
        <v>1258</v>
      </c>
      <c r="K22" s="107" t="s">
        <v>60</v>
      </c>
      <c r="L22" s="139"/>
      <c r="M22" s="139">
        <v>12</v>
      </c>
      <c r="N22" s="139"/>
      <c r="O22" s="139"/>
      <c r="P22" s="34"/>
      <c r="Q22" s="26">
        <f t="shared" si="5"/>
        <v>12</v>
      </c>
      <c r="R22" s="48">
        <f t="shared" si="6"/>
        <v>34394.930000000008</v>
      </c>
      <c r="T22"/>
      <c r="U22"/>
      <c r="V22"/>
    </row>
    <row r="23" spans="1:22" x14ac:dyDescent="0.2">
      <c r="A23" s="16"/>
      <c r="B23" s="32"/>
      <c r="C23" s="5"/>
      <c r="D23" s="90"/>
      <c r="E23" s="91"/>
      <c r="F23" s="90"/>
      <c r="G23" s="46"/>
      <c r="H23" s="47"/>
      <c r="I23" s="12" t="s">
        <v>97</v>
      </c>
      <c r="J23" s="32" t="s">
        <v>78</v>
      </c>
      <c r="K23" s="107" t="s">
        <v>95</v>
      </c>
      <c r="L23" s="139">
        <v>246.28</v>
      </c>
      <c r="M23" s="139">
        <v>26</v>
      </c>
      <c r="N23" s="139"/>
      <c r="O23" s="139"/>
      <c r="P23" s="34"/>
      <c r="Q23" s="26">
        <f t="shared" si="5"/>
        <v>272.27999999999997</v>
      </c>
      <c r="R23" s="48">
        <f t="shared" si="6"/>
        <v>34122.650000000009</v>
      </c>
      <c r="T23" s="5"/>
      <c r="U23"/>
      <c r="V23"/>
    </row>
    <row r="24" spans="1:22" x14ac:dyDescent="0.2">
      <c r="A24" s="16"/>
      <c r="B24" s="32"/>
      <c r="C24" s="5"/>
      <c r="D24" s="90"/>
      <c r="E24" s="91"/>
      <c r="F24" s="90"/>
      <c r="G24" s="46"/>
      <c r="H24" s="47"/>
      <c r="I24" s="12" t="s">
        <v>98</v>
      </c>
      <c r="J24" s="32" t="s">
        <v>78</v>
      </c>
      <c r="K24" s="107" t="s">
        <v>96</v>
      </c>
      <c r="L24" s="139">
        <v>246.28</v>
      </c>
      <c r="M24" s="139">
        <v>26</v>
      </c>
      <c r="N24" s="139"/>
      <c r="O24" s="139"/>
      <c r="P24" s="34"/>
      <c r="Q24" s="26">
        <f t="shared" si="5"/>
        <v>272.27999999999997</v>
      </c>
      <c r="R24" s="48">
        <f t="shared" si="6"/>
        <v>33850.37000000001</v>
      </c>
      <c r="T24"/>
      <c r="U24"/>
      <c r="V24"/>
    </row>
    <row r="25" spans="1:22" x14ac:dyDescent="0.2">
      <c r="A25" s="16"/>
      <c r="B25" s="32"/>
      <c r="C25" s="5"/>
      <c r="D25" s="90"/>
      <c r="E25" s="91"/>
      <c r="F25" s="90"/>
      <c r="G25" s="46"/>
      <c r="H25" s="47"/>
      <c r="I25" s="12" t="s">
        <v>94</v>
      </c>
      <c r="J25" s="32">
        <v>1259</v>
      </c>
      <c r="K25" s="107" t="s">
        <v>83</v>
      </c>
      <c r="L25" s="139"/>
      <c r="M25" s="139">
        <v>22.09</v>
      </c>
      <c r="N25" s="139"/>
      <c r="O25" s="139"/>
      <c r="P25" s="34"/>
      <c r="Q25" s="26">
        <f t="shared" si="5"/>
        <v>22.09</v>
      </c>
      <c r="R25" s="48">
        <f t="shared" si="6"/>
        <v>33828.280000000013</v>
      </c>
      <c r="T25"/>
      <c r="U25"/>
      <c r="V25"/>
    </row>
    <row r="26" spans="1:22" x14ac:dyDescent="0.2">
      <c r="A26" s="16"/>
      <c r="B26" s="32"/>
      <c r="C26" s="5"/>
      <c r="D26" s="90"/>
      <c r="E26" s="91"/>
      <c r="F26" s="90"/>
      <c r="G26" s="46"/>
      <c r="H26" s="47"/>
      <c r="I26" s="12" t="s">
        <v>106</v>
      </c>
      <c r="J26" s="32">
        <v>1260</v>
      </c>
      <c r="K26" s="107" t="s">
        <v>107</v>
      </c>
      <c r="L26" s="139">
        <v>60</v>
      </c>
      <c r="M26" s="139"/>
      <c r="N26" s="139"/>
      <c r="O26" s="139"/>
      <c r="P26" s="34"/>
      <c r="Q26" s="26">
        <f t="shared" si="5"/>
        <v>60</v>
      </c>
      <c r="R26" s="48">
        <f t="shared" si="6"/>
        <v>33768.280000000013</v>
      </c>
      <c r="T26" s="5"/>
      <c r="U26"/>
      <c r="V26"/>
    </row>
    <row r="27" spans="1:22" x14ac:dyDescent="0.2">
      <c r="A27" s="16"/>
      <c r="B27" s="32"/>
      <c r="C27" s="5"/>
      <c r="D27" s="90"/>
      <c r="E27" s="91"/>
      <c r="F27" s="90"/>
      <c r="G27" s="46"/>
      <c r="H27" s="47"/>
      <c r="I27" s="12" t="s">
        <v>113</v>
      </c>
      <c r="J27" s="32" t="s">
        <v>78</v>
      </c>
      <c r="K27" s="107" t="s">
        <v>114</v>
      </c>
      <c r="L27" s="139">
        <v>246.28</v>
      </c>
      <c r="M27" s="139">
        <v>26</v>
      </c>
      <c r="N27" s="139"/>
      <c r="O27" s="139"/>
      <c r="P27" s="34"/>
      <c r="Q27" s="26">
        <f t="shared" si="5"/>
        <v>272.27999999999997</v>
      </c>
      <c r="R27" s="48">
        <f t="shared" si="6"/>
        <v>33496.000000000015</v>
      </c>
      <c r="T27" s="5"/>
      <c r="U27"/>
      <c r="V27"/>
    </row>
    <row r="28" spans="1:22" x14ac:dyDescent="0.2">
      <c r="A28" s="16"/>
      <c r="B28" s="32"/>
      <c r="C28" s="5"/>
      <c r="D28" s="90"/>
      <c r="E28" s="91"/>
      <c r="F28" s="90"/>
      <c r="G28" s="46"/>
      <c r="H28" s="47"/>
      <c r="I28" s="12" t="s">
        <v>109</v>
      </c>
      <c r="J28" s="32">
        <v>1261</v>
      </c>
      <c r="K28" s="107" t="s">
        <v>110</v>
      </c>
      <c r="L28" s="139"/>
      <c r="M28" s="139"/>
      <c r="N28" s="139"/>
      <c r="O28" s="139">
        <v>196.8</v>
      </c>
      <c r="P28" s="34">
        <v>32.799999999999997</v>
      </c>
      <c r="Q28" s="26">
        <f t="shared" ref="Q28:Q38" si="7">SUM(L28:O28)</f>
        <v>196.8</v>
      </c>
      <c r="R28" s="48">
        <f t="shared" ref="R28:R38" si="8">SUM(R27+H28-Q28)</f>
        <v>33299.200000000012</v>
      </c>
      <c r="T28" s="5"/>
      <c r="U28"/>
      <c r="V28"/>
    </row>
    <row r="29" spans="1:22" x14ac:dyDescent="0.2">
      <c r="A29" s="16"/>
      <c r="B29" s="32"/>
      <c r="C29" s="5"/>
      <c r="D29" s="90"/>
      <c r="E29" s="91"/>
      <c r="F29" s="90"/>
      <c r="G29" s="46"/>
      <c r="H29" s="47"/>
      <c r="I29" s="12" t="s">
        <v>109</v>
      </c>
      <c r="J29" s="32">
        <v>1262</v>
      </c>
      <c r="K29" s="107" t="s">
        <v>111</v>
      </c>
      <c r="L29" s="139"/>
      <c r="M29" s="139"/>
      <c r="N29" s="139"/>
      <c r="O29" s="139">
        <v>118.8</v>
      </c>
      <c r="P29" s="34">
        <v>19.8</v>
      </c>
      <c r="Q29" s="26">
        <f t="shared" si="7"/>
        <v>118.8</v>
      </c>
      <c r="R29" s="48">
        <f t="shared" si="8"/>
        <v>33180.400000000009</v>
      </c>
      <c r="T29"/>
      <c r="U29"/>
      <c r="V29"/>
    </row>
    <row r="30" spans="1:22" x14ac:dyDescent="0.2">
      <c r="A30" s="16"/>
      <c r="B30" s="32"/>
      <c r="C30" s="5"/>
      <c r="D30" s="90"/>
      <c r="E30" s="91"/>
      <c r="F30" s="90"/>
      <c r="G30" s="46"/>
      <c r="H30" s="47"/>
      <c r="I30" s="12" t="s">
        <v>109</v>
      </c>
      <c r="J30" s="32">
        <v>1263</v>
      </c>
      <c r="K30" s="107" t="s">
        <v>112</v>
      </c>
      <c r="L30" s="139"/>
      <c r="M30" s="139">
        <v>13.1</v>
      </c>
      <c r="N30" s="139"/>
      <c r="O30" s="139"/>
      <c r="P30" s="34"/>
      <c r="Q30" s="26">
        <f t="shared" si="7"/>
        <v>13.1</v>
      </c>
      <c r="R30" s="48">
        <f t="shared" si="8"/>
        <v>33167.30000000001</v>
      </c>
      <c r="T30" s="5"/>
      <c r="U30"/>
      <c r="V30"/>
    </row>
    <row r="31" spans="1:22" x14ac:dyDescent="0.2">
      <c r="A31" s="16"/>
      <c r="B31" s="32"/>
      <c r="C31" s="5"/>
      <c r="D31" s="90"/>
      <c r="E31" s="91"/>
      <c r="F31" s="90"/>
      <c r="G31" s="46"/>
      <c r="H31" s="47"/>
      <c r="I31" s="12" t="s">
        <v>109</v>
      </c>
      <c r="J31" s="32">
        <v>1264</v>
      </c>
      <c r="K31" s="107" t="s">
        <v>90</v>
      </c>
      <c r="L31" s="139"/>
      <c r="M31" s="139"/>
      <c r="N31" s="139"/>
      <c r="O31" s="139">
        <v>232.84</v>
      </c>
      <c r="P31" s="34">
        <v>38.81</v>
      </c>
      <c r="Q31" s="26">
        <f t="shared" si="7"/>
        <v>232.84</v>
      </c>
      <c r="R31" s="48">
        <f t="shared" si="8"/>
        <v>32934.460000000014</v>
      </c>
      <c r="T31"/>
      <c r="U31"/>
      <c r="V31"/>
    </row>
    <row r="32" spans="1:22" x14ac:dyDescent="0.2">
      <c r="A32" s="16"/>
      <c r="B32" s="32"/>
      <c r="C32" s="5"/>
      <c r="D32" s="90"/>
      <c r="E32" s="91"/>
      <c r="F32" s="90"/>
      <c r="G32" s="46"/>
      <c r="H32" s="47"/>
      <c r="I32" s="12" t="s">
        <v>109</v>
      </c>
      <c r="J32" s="32">
        <v>1265</v>
      </c>
      <c r="K32" s="107" t="s">
        <v>60</v>
      </c>
      <c r="L32" s="139"/>
      <c r="M32" s="139">
        <v>12</v>
      </c>
      <c r="N32" s="139"/>
      <c r="O32" s="139"/>
      <c r="P32" s="34"/>
      <c r="Q32" s="26">
        <f t="shared" si="7"/>
        <v>12</v>
      </c>
      <c r="R32" s="48">
        <f t="shared" si="8"/>
        <v>32922.460000000014</v>
      </c>
      <c r="T32" s="5"/>
      <c r="U32"/>
      <c r="V32"/>
    </row>
    <row r="33" spans="1:22" x14ac:dyDescent="0.2">
      <c r="A33" s="16"/>
      <c r="B33" s="32"/>
      <c r="C33" s="5"/>
      <c r="D33" s="90"/>
      <c r="E33" s="91"/>
      <c r="F33" s="90"/>
      <c r="G33" s="46"/>
      <c r="H33" s="47"/>
      <c r="I33" s="12" t="s">
        <v>115</v>
      </c>
      <c r="J33" s="32" t="s">
        <v>78</v>
      </c>
      <c r="K33" s="107" t="s">
        <v>116</v>
      </c>
      <c r="L33" s="139">
        <v>246.28</v>
      </c>
      <c r="M33" s="139">
        <v>26</v>
      </c>
      <c r="N33" s="139"/>
      <c r="O33" s="139"/>
      <c r="P33" s="34"/>
      <c r="Q33" s="26">
        <f t="shared" si="7"/>
        <v>272.27999999999997</v>
      </c>
      <c r="R33" s="48">
        <f t="shared" si="8"/>
        <v>32650.180000000015</v>
      </c>
      <c r="T33" s="5"/>
      <c r="U33"/>
      <c r="V33"/>
    </row>
    <row r="34" spans="1:22" x14ac:dyDescent="0.2">
      <c r="A34" s="16"/>
      <c r="B34" s="32"/>
      <c r="C34" s="5"/>
      <c r="D34" s="90"/>
      <c r="E34" s="91"/>
      <c r="F34" s="90"/>
      <c r="G34" s="46"/>
      <c r="H34" s="47"/>
      <c r="I34" s="12" t="s">
        <v>121</v>
      </c>
      <c r="J34" s="32">
        <v>1266</v>
      </c>
      <c r="K34" s="107" t="s">
        <v>99</v>
      </c>
      <c r="L34" s="139"/>
      <c r="M34" s="139">
        <v>14.28</v>
      </c>
      <c r="N34" s="139"/>
      <c r="O34" s="139"/>
      <c r="P34" s="34">
        <v>2.38</v>
      </c>
      <c r="Q34" s="26">
        <f t="shared" si="7"/>
        <v>14.28</v>
      </c>
      <c r="R34" s="48">
        <f t="shared" si="8"/>
        <v>32635.900000000016</v>
      </c>
      <c r="T34" s="5"/>
      <c r="U34"/>
      <c r="V34"/>
    </row>
    <row r="35" spans="1:22" x14ac:dyDescent="0.2">
      <c r="A35" s="16"/>
      <c r="B35" s="32"/>
      <c r="C35" s="5"/>
      <c r="D35" s="90"/>
      <c r="E35" s="91"/>
      <c r="F35" s="90"/>
      <c r="G35" s="46"/>
      <c r="H35" s="47"/>
      <c r="I35" s="12" t="s">
        <v>125</v>
      </c>
      <c r="J35" s="32">
        <v>1267</v>
      </c>
      <c r="K35" s="107" t="s">
        <v>104</v>
      </c>
      <c r="L35" s="139">
        <v>184.8</v>
      </c>
      <c r="M35" s="139"/>
      <c r="N35" s="139"/>
      <c r="O35" s="139"/>
      <c r="P35" s="34"/>
      <c r="Q35" s="26">
        <f t="shared" si="7"/>
        <v>184.8</v>
      </c>
      <c r="R35" s="48">
        <f t="shared" si="8"/>
        <v>32451.100000000017</v>
      </c>
      <c r="T35"/>
      <c r="U35"/>
      <c r="V35"/>
    </row>
    <row r="36" spans="1:22" x14ac:dyDescent="0.2">
      <c r="A36" s="16"/>
      <c r="B36" s="32"/>
      <c r="C36" s="5"/>
      <c r="D36" s="90"/>
      <c r="E36" s="91"/>
      <c r="F36" s="90"/>
      <c r="G36" s="46"/>
      <c r="H36" s="47"/>
      <c r="I36" s="12" t="s">
        <v>125</v>
      </c>
      <c r="J36" s="32">
        <v>1268</v>
      </c>
      <c r="K36" s="107" t="s">
        <v>126</v>
      </c>
      <c r="L36" s="139"/>
      <c r="M36" s="139"/>
      <c r="N36" s="139"/>
      <c r="O36" s="139">
        <v>457.2</v>
      </c>
      <c r="P36" s="34">
        <v>76.2</v>
      </c>
      <c r="Q36" s="26">
        <f t="shared" si="7"/>
        <v>457.2</v>
      </c>
      <c r="R36" s="48">
        <f t="shared" si="8"/>
        <v>31993.900000000016</v>
      </c>
      <c r="T36"/>
      <c r="U36"/>
      <c r="V36"/>
    </row>
    <row r="37" spans="1:22" x14ac:dyDescent="0.2">
      <c r="A37" s="16"/>
      <c r="B37" s="32"/>
      <c r="C37" s="5"/>
      <c r="D37" s="90"/>
      <c r="E37" s="91"/>
      <c r="F37" s="90"/>
      <c r="G37" s="46"/>
      <c r="H37" s="47"/>
      <c r="I37" s="12" t="s">
        <v>125</v>
      </c>
      <c r="J37" s="32">
        <v>1269</v>
      </c>
      <c r="K37" s="107" t="s">
        <v>99</v>
      </c>
      <c r="L37" s="139"/>
      <c r="M37" s="139">
        <v>157.80000000000001</v>
      </c>
      <c r="N37" s="139"/>
      <c r="O37" s="139"/>
      <c r="P37" s="34">
        <v>26.18</v>
      </c>
      <c r="Q37" s="26">
        <f t="shared" si="7"/>
        <v>157.80000000000001</v>
      </c>
      <c r="R37" s="48">
        <f t="shared" si="8"/>
        <v>31836.100000000017</v>
      </c>
      <c r="T37"/>
      <c r="U37"/>
      <c r="V37"/>
    </row>
    <row r="38" spans="1:22" x14ac:dyDescent="0.2">
      <c r="A38" s="16"/>
      <c r="B38" s="32"/>
      <c r="C38" s="5"/>
      <c r="D38" s="90"/>
      <c r="E38" s="91"/>
      <c r="F38" s="90"/>
      <c r="G38" s="46"/>
      <c r="H38" s="47"/>
      <c r="I38" s="12" t="s">
        <v>127</v>
      </c>
      <c r="J38" s="32">
        <v>1270</v>
      </c>
      <c r="K38" s="107" t="s">
        <v>128</v>
      </c>
      <c r="L38" s="139"/>
      <c r="M38" s="139"/>
      <c r="N38" s="139"/>
      <c r="O38" s="139">
        <v>187.63</v>
      </c>
      <c r="P38" s="34">
        <v>31.27</v>
      </c>
      <c r="Q38" s="26">
        <f t="shared" si="7"/>
        <v>187.63</v>
      </c>
      <c r="R38" s="48">
        <f t="shared" si="8"/>
        <v>31648.470000000016</v>
      </c>
      <c r="T38"/>
      <c r="U38"/>
      <c r="V38"/>
    </row>
    <row r="39" spans="1:22" x14ac:dyDescent="0.2">
      <c r="A39" s="16"/>
      <c r="B39" s="32"/>
      <c r="C39" s="5"/>
      <c r="D39" s="90"/>
      <c r="E39" s="91"/>
      <c r="F39" s="90"/>
      <c r="G39" s="46"/>
      <c r="H39" s="47"/>
      <c r="I39" s="12" t="s">
        <v>122</v>
      </c>
      <c r="J39" s="32">
        <v>1271</v>
      </c>
      <c r="K39" s="107" t="s">
        <v>99</v>
      </c>
      <c r="L39" s="139"/>
      <c r="M39" s="139">
        <v>260.94</v>
      </c>
      <c r="N39" s="139"/>
      <c r="O39" s="139"/>
      <c r="P39" s="34">
        <v>43.49</v>
      </c>
      <c r="Q39" s="26">
        <f>SUM(L39:O39)</f>
        <v>260.94</v>
      </c>
      <c r="R39" s="48">
        <f t="shared" ref="R39:R40" si="9">SUM(R38+H39-Q39)</f>
        <v>31387.530000000017</v>
      </c>
      <c r="T39"/>
      <c r="U39"/>
      <c r="V39"/>
    </row>
    <row r="40" spans="1:22" x14ac:dyDescent="0.2">
      <c r="A40" s="16"/>
      <c r="B40" s="32"/>
      <c r="C40" s="5"/>
      <c r="D40" s="90"/>
      <c r="E40" s="91"/>
      <c r="F40" s="90"/>
      <c r="G40" s="46"/>
      <c r="H40" s="47"/>
      <c r="I40" s="12" t="s">
        <v>122</v>
      </c>
      <c r="J40" s="32" t="s">
        <v>78</v>
      </c>
      <c r="K40" s="107" t="s">
        <v>134</v>
      </c>
      <c r="L40" s="139">
        <v>246.28</v>
      </c>
      <c r="M40" s="139">
        <v>26</v>
      </c>
      <c r="N40" s="139"/>
      <c r="O40" s="139"/>
      <c r="P40" s="34"/>
      <c r="Q40" s="26">
        <f t="shared" ref="Q40" si="10">SUM(L40:O40)</f>
        <v>272.27999999999997</v>
      </c>
      <c r="R40" s="48">
        <f t="shared" si="9"/>
        <v>31115.250000000018</v>
      </c>
      <c r="T40"/>
      <c r="U40"/>
      <c r="V40"/>
    </row>
    <row r="41" spans="1:22" x14ac:dyDescent="0.2">
      <c r="A41" s="16"/>
      <c r="B41" s="32"/>
      <c r="C41" s="5"/>
      <c r="D41" s="90"/>
      <c r="E41" s="91"/>
      <c r="F41" s="90"/>
      <c r="G41" s="46"/>
      <c r="H41" s="47"/>
      <c r="I41" s="12" t="s">
        <v>122</v>
      </c>
      <c r="J41" s="32">
        <v>1272</v>
      </c>
      <c r="K41" s="107" t="s">
        <v>112</v>
      </c>
      <c r="L41" s="139">
        <v>12.84</v>
      </c>
      <c r="M41" s="139">
        <v>2.4</v>
      </c>
      <c r="N41" s="139"/>
      <c r="O41" s="139"/>
      <c r="P41" s="34"/>
      <c r="Q41" s="26">
        <f t="shared" ref="Q41:Q47" si="11">SUM(L41:O41)</f>
        <v>15.24</v>
      </c>
      <c r="R41" s="48">
        <f t="shared" ref="R41:R47" si="12">SUM(R40+H41-Q41)</f>
        <v>31100.010000000017</v>
      </c>
      <c r="T41"/>
      <c r="U41"/>
      <c r="V41"/>
    </row>
    <row r="42" spans="1:22" x14ac:dyDescent="0.2">
      <c r="A42" s="16"/>
      <c r="B42" s="32"/>
      <c r="C42" s="5"/>
      <c r="D42" s="90"/>
      <c r="E42" s="91"/>
      <c r="F42" s="90"/>
      <c r="G42" s="46"/>
      <c r="H42" s="47"/>
      <c r="I42" s="12" t="s">
        <v>122</v>
      </c>
      <c r="J42" s="32">
        <v>1273</v>
      </c>
      <c r="K42" s="107" t="s">
        <v>60</v>
      </c>
      <c r="L42" s="139"/>
      <c r="M42" s="139">
        <v>24</v>
      </c>
      <c r="N42" s="139"/>
      <c r="O42" s="139"/>
      <c r="P42" s="34"/>
      <c r="Q42" s="26">
        <f t="shared" si="11"/>
        <v>24</v>
      </c>
      <c r="R42" s="48">
        <f t="shared" si="12"/>
        <v>31076.010000000017</v>
      </c>
      <c r="T42"/>
      <c r="U42"/>
      <c r="V42"/>
    </row>
    <row r="43" spans="1:22" x14ac:dyDescent="0.2">
      <c r="A43" s="16"/>
      <c r="B43" s="32"/>
      <c r="C43" s="5"/>
      <c r="D43" s="90"/>
      <c r="E43" s="91"/>
      <c r="F43" s="90"/>
      <c r="G43" s="46"/>
      <c r="H43" s="47"/>
      <c r="I43" s="12" t="s">
        <v>135</v>
      </c>
      <c r="J43" s="32">
        <v>1274</v>
      </c>
      <c r="K43" s="107" t="s">
        <v>136</v>
      </c>
      <c r="L43" s="139"/>
      <c r="M43" s="139"/>
      <c r="N43" s="139"/>
      <c r="O43" s="139"/>
      <c r="P43" s="34"/>
      <c r="Q43" s="26">
        <f t="shared" si="11"/>
        <v>0</v>
      </c>
      <c r="R43" s="48">
        <f t="shared" si="12"/>
        <v>31076.010000000017</v>
      </c>
      <c r="T43"/>
      <c r="U43"/>
      <c r="V43"/>
    </row>
    <row r="44" spans="1:22" x14ac:dyDescent="0.2">
      <c r="A44" s="16"/>
      <c r="B44" s="32"/>
      <c r="C44" s="5"/>
      <c r="D44" s="90"/>
      <c r="E44" s="91"/>
      <c r="F44" s="90"/>
      <c r="G44" s="46"/>
      <c r="H44" s="47"/>
      <c r="I44" s="12" t="s">
        <v>137</v>
      </c>
      <c r="J44" s="32" t="s">
        <v>138</v>
      </c>
      <c r="K44" s="107" t="s">
        <v>139</v>
      </c>
      <c r="L44" s="139">
        <v>246.28</v>
      </c>
      <c r="M44" s="139">
        <v>26</v>
      </c>
      <c r="N44" s="139"/>
      <c r="O44" s="139"/>
      <c r="P44" s="34"/>
      <c r="Q44" s="26">
        <f t="shared" si="11"/>
        <v>272.27999999999997</v>
      </c>
      <c r="R44" s="48">
        <f t="shared" si="12"/>
        <v>30803.730000000018</v>
      </c>
      <c r="T44"/>
      <c r="U44"/>
      <c r="V44"/>
    </row>
    <row r="45" spans="1:22" x14ac:dyDescent="0.2">
      <c r="A45" s="16"/>
      <c r="B45" s="32"/>
      <c r="C45" s="5"/>
      <c r="D45" s="90"/>
      <c r="E45" s="91"/>
      <c r="F45" s="90"/>
      <c r="G45" s="46"/>
      <c r="H45" s="47"/>
      <c r="I45" s="12" t="s">
        <v>137</v>
      </c>
      <c r="J45" s="32">
        <v>1275</v>
      </c>
      <c r="K45" s="107" t="s">
        <v>140</v>
      </c>
      <c r="L45" s="139">
        <v>104.24</v>
      </c>
      <c r="M45" s="139"/>
      <c r="N45" s="139"/>
      <c r="O45" s="139"/>
      <c r="P45" s="34"/>
      <c r="Q45" s="26">
        <f t="shared" si="11"/>
        <v>104.24</v>
      </c>
      <c r="R45" s="48">
        <f t="shared" si="12"/>
        <v>30699.490000000016</v>
      </c>
      <c r="T45"/>
      <c r="U45"/>
      <c r="V45"/>
    </row>
    <row r="46" spans="1:22" x14ac:dyDescent="0.2">
      <c r="A46" s="16"/>
      <c r="B46" s="32"/>
      <c r="C46" s="5"/>
      <c r="D46" s="90"/>
      <c r="E46" s="91"/>
      <c r="F46" s="90"/>
      <c r="G46" s="46"/>
      <c r="H46" s="47"/>
      <c r="I46" s="12" t="s">
        <v>141</v>
      </c>
      <c r="J46" s="32" t="s">
        <v>78</v>
      </c>
      <c r="K46" s="107" t="s">
        <v>142</v>
      </c>
      <c r="L46" s="139">
        <v>246.28</v>
      </c>
      <c r="M46" s="139">
        <v>26</v>
      </c>
      <c r="N46" s="139"/>
      <c r="O46" s="139"/>
      <c r="P46" s="34"/>
      <c r="Q46" s="26">
        <f t="shared" si="11"/>
        <v>272.27999999999997</v>
      </c>
      <c r="R46" s="48">
        <f t="shared" si="12"/>
        <v>30427.210000000017</v>
      </c>
      <c r="T46"/>
      <c r="U46"/>
      <c r="V46"/>
    </row>
    <row r="47" spans="1:22" x14ac:dyDescent="0.2">
      <c r="A47" s="16"/>
      <c r="B47" s="32"/>
      <c r="C47" s="5"/>
      <c r="D47" s="90"/>
      <c r="E47" s="91"/>
      <c r="F47" s="90"/>
      <c r="G47" s="46"/>
      <c r="H47" s="47"/>
      <c r="I47" s="12" t="s">
        <v>141</v>
      </c>
      <c r="J47" s="32">
        <v>1276</v>
      </c>
      <c r="K47" s="107" t="s">
        <v>143</v>
      </c>
      <c r="L47" s="139">
        <v>23.99</v>
      </c>
      <c r="M47" s="139">
        <v>15.35</v>
      </c>
      <c r="N47" s="139"/>
      <c r="O47" s="139"/>
      <c r="P47" s="34"/>
      <c r="Q47" s="26">
        <f t="shared" si="11"/>
        <v>39.339999999999996</v>
      </c>
      <c r="R47" s="48">
        <f t="shared" si="12"/>
        <v>30387.870000000017</v>
      </c>
      <c r="T47"/>
      <c r="U47"/>
      <c r="V47"/>
    </row>
    <row r="48" spans="1:22" x14ac:dyDescent="0.2">
      <c r="A48" s="16"/>
      <c r="B48" s="32"/>
      <c r="C48" s="5"/>
      <c r="D48" s="90"/>
      <c r="E48" s="91"/>
      <c r="F48" s="90"/>
      <c r="G48" s="46"/>
      <c r="H48" s="47"/>
      <c r="I48" s="12" t="s">
        <v>146</v>
      </c>
      <c r="J48" s="32">
        <v>1277</v>
      </c>
      <c r="K48" s="107" t="s">
        <v>90</v>
      </c>
      <c r="L48" s="139"/>
      <c r="M48" s="139"/>
      <c r="N48" s="139"/>
      <c r="O48" s="139">
        <v>232.84</v>
      </c>
      <c r="P48" s="34">
        <v>38.81</v>
      </c>
      <c r="Q48" s="26">
        <f t="shared" ref="Q48:Q51" si="13">SUM(L48:O48)</f>
        <v>232.84</v>
      </c>
      <c r="R48" s="48">
        <f t="shared" ref="R48:R51" si="14">SUM(R47+H48-Q48)</f>
        <v>30155.030000000017</v>
      </c>
      <c r="T48"/>
      <c r="U48"/>
      <c r="V48"/>
    </row>
    <row r="49" spans="1:22" x14ac:dyDescent="0.2">
      <c r="A49" s="16"/>
      <c r="B49" s="32"/>
      <c r="C49" s="5"/>
      <c r="D49" s="90"/>
      <c r="E49" s="91"/>
      <c r="F49" s="90"/>
      <c r="G49" s="46"/>
      <c r="H49" s="47"/>
      <c r="I49" s="12" t="s">
        <v>146</v>
      </c>
      <c r="J49" s="32">
        <v>1278</v>
      </c>
      <c r="K49" s="107" t="s">
        <v>147</v>
      </c>
      <c r="L49" s="139"/>
      <c r="M49" s="139"/>
      <c r="N49" s="139"/>
      <c r="O49" s="139">
        <v>3483.3</v>
      </c>
      <c r="P49" s="34"/>
      <c r="Q49" s="26">
        <f t="shared" si="13"/>
        <v>3483.3</v>
      </c>
      <c r="R49" s="48">
        <f t="shared" si="14"/>
        <v>26671.730000000018</v>
      </c>
      <c r="T49"/>
      <c r="U49"/>
      <c r="V49"/>
    </row>
    <row r="50" spans="1:22" x14ac:dyDescent="0.2">
      <c r="A50" s="16"/>
      <c r="B50" s="32"/>
      <c r="C50" s="5"/>
      <c r="D50" s="90"/>
      <c r="E50" s="91"/>
      <c r="F50" s="90"/>
      <c r="G50" s="46"/>
      <c r="H50" s="47"/>
      <c r="I50" s="12" t="s">
        <v>146</v>
      </c>
      <c r="J50" s="32">
        <v>1279</v>
      </c>
      <c r="K50" s="107" t="s">
        <v>148</v>
      </c>
      <c r="L50" s="139">
        <v>60</v>
      </c>
      <c r="M50" s="139"/>
      <c r="N50" s="139"/>
      <c r="O50" s="139"/>
      <c r="P50" s="34"/>
      <c r="Q50" s="26">
        <f t="shared" si="13"/>
        <v>60</v>
      </c>
      <c r="R50" s="48">
        <f t="shared" si="14"/>
        <v>26611.730000000018</v>
      </c>
      <c r="T50"/>
      <c r="U50"/>
      <c r="V50"/>
    </row>
    <row r="51" spans="1:22" x14ac:dyDescent="0.2">
      <c r="A51" s="16"/>
      <c r="B51" s="32"/>
      <c r="C51" s="5"/>
      <c r="D51" s="90"/>
      <c r="E51" s="91"/>
      <c r="F51" s="90"/>
      <c r="G51" s="46"/>
      <c r="H51" s="47"/>
      <c r="I51" s="12" t="s">
        <v>146</v>
      </c>
      <c r="J51" s="32">
        <v>1280</v>
      </c>
      <c r="K51" s="107" t="s">
        <v>99</v>
      </c>
      <c r="L51" s="139"/>
      <c r="M51" s="139">
        <v>29.4</v>
      </c>
      <c r="N51" s="139"/>
      <c r="O51" s="139"/>
      <c r="P51" s="34"/>
      <c r="Q51" s="26">
        <f t="shared" si="13"/>
        <v>29.4</v>
      </c>
      <c r="R51" s="48">
        <f t="shared" si="14"/>
        <v>26582.330000000016</v>
      </c>
      <c r="T51"/>
      <c r="U51"/>
      <c r="V51"/>
    </row>
    <row r="52" spans="1:22" x14ac:dyDescent="0.2">
      <c r="A52" s="16"/>
      <c r="B52" s="32"/>
      <c r="C52" s="5"/>
      <c r="D52" s="90"/>
      <c r="E52" s="91"/>
      <c r="F52" s="90"/>
      <c r="G52" s="46"/>
      <c r="H52" s="47"/>
      <c r="I52" s="12" t="s">
        <v>149</v>
      </c>
      <c r="J52" s="32">
        <v>1281</v>
      </c>
      <c r="K52" s="107" t="s">
        <v>99</v>
      </c>
      <c r="L52" s="139"/>
      <c r="M52" s="139">
        <v>14.7</v>
      </c>
      <c r="N52" s="139"/>
      <c r="O52" s="139"/>
      <c r="P52" s="34"/>
      <c r="Q52" s="26">
        <f t="shared" ref="Q52:Q55" si="15">SUM(L52:O52)</f>
        <v>14.7</v>
      </c>
      <c r="R52" s="48">
        <f t="shared" ref="R52:R55" si="16">SUM(R51+H52-Q52)</f>
        <v>26567.630000000016</v>
      </c>
      <c r="T52"/>
      <c r="U52"/>
      <c r="V52"/>
    </row>
    <row r="53" spans="1:22" x14ac:dyDescent="0.2">
      <c r="A53" s="16"/>
      <c r="B53" s="32"/>
      <c r="C53" s="5"/>
      <c r="D53" s="90"/>
      <c r="E53" s="91"/>
      <c r="F53" s="90"/>
      <c r="G53" s="46"/>
      <c r="H53" s="47"/>
      <c r="I53" s="12" t="s">
        <v>149</v>
      </c>
      <c r="J53" s="32">
        <v>1282</v>
      </c>
      <c r="K53" s="107" t="s">
        <v>60</v>
      </c>
      <c r="L53" s="139"/>
      <c r="M53" s="139">
        <v>24</v>
      </c>
      <c r="N53" s="139"/>
      <c r="O53" s="139"/>
      <c r="P53" s="34"/>
      <c r="Q53" s="26">
        <f t="shared" si="15"/>
        <v>24</v>
      </c>
      <c r="R53" s="48">
        <f t="shared" si="16"/>
        <v>26543.630000000016</v>
      </c>
      <c r="T53"/>
      <c r="U53"/>
      <c r="V53"/>
    </row>
    <row r="54" spans="1:22" x14ac:dyDescent="0.2">
      <c r="A54" s="16"/>
      <c r="B54" s="32"/>
      <c r="C54" s="5"/>
      <c r="D54" s="90"/>
      <c r="E54" s="91"/>
      <c r="F54" s="90"/>
      <c r="G54" s="46"/>
      <c r="H54" s="47"/>
      <c r="I54" s="12" t="s">
        <v>149</v>
      </c>
      <c r="J54" s="32">
        <v>1283</v>
      </c>
      <c r="K54" s="107" t="s">
        <v>104</v>
      </c>
      <c r="L54" s="139">
        <v>218.8</v>
      </c>
      <c r="M54" s="139"/>
      <c r="N54" s="139"/>
      <c r="O54" s="139"/>
      <c r="P54" s="34"/>
      <c r="Q54" s="26">
        <f t="shared" si="15"/>
        <v>218.8</v>
      </c>
      <c r="R54" s="48">
        <f t="shared" si="16"/>
        <v>26324.830000000016</v>
      </c>
      <c r="T54"/>
      <c r="U54"/>
      <c r="V54"/>
    </row>
    <row r="55" spans="1:22" x14ac:dyDescent="0.2">
      <c r="A55" s="16"/>
      <c r="B55" s="32"/>
      <c r="C55" s="5"/>
      <c r="D55" s="90"/>
      <c r="E55" s="91"/>
      <c r="F55" s="90"/>
      <c r="G55" s="46"/>
      <c r="H55" s="47"/>
      <c r="I55" s="12" t="s">
        <v>149</v>
      </c>
      <c r="J55" s="32">
        <v>1284</v>
      </c>
      <c r="K55" s="107" t="s">
        <v>112</v>
      </c>
      <c r="L55" s="139">
        <v>13.5</v>
      </c>
      <c r="M55" s="139">
        <v>14.29</v>
      </c>
      <c r="N55" s="139"/>
      <c r="O55" s="139"/>
      <c r="P55" s="34"/>
      <c r="Q55" s="26">
        <f t="shared" si="15"/>
        <v>27.79</v>
      </c>
      <c r="R55" s="48">
        <f t="shared" si="16"/>
        <v>26297.040000000015</v>
      </c>
      <c r="T55"/>
      <c r="U55"/>
      <c r="V55"/>
    </row>
    <row r="56" spans="1:22" x14ac:dyDescent="0.2">
      <c r="A56" s="16"/>
      <c r="B56" s="32"/>
      <c r="C56" s="5"/>
      <c r="D56" s="90"/>
      <c r="E56" s="91"/>
      <c r="F56" s="90"/>
      <c r="G56" s="46"/>
      <c r="H56" s="47"/>
      <c r="I56" s="12" t="s">
        <v>149</v>
      </c>
      <c r="J56" s="32" t="s">
        <v>78</v>
      </c>
      <c r="K56" s="107" t="s">
        <v>153</v>
      </c>
      <c r="L56" s="139">
        <v>246.28</v>
      </c>
      <c r="M56" s="139">
        <v>26</v>
      </c>
      <c r="N56" s="139"/>
      <c r="O56" s="139"/>
      <c r="P56" s="34"/>
      <c r="Q56" s="26">
        <f t="shared" ref="Q56:Q63" si="17">SUM(L56:O56)</f>
        <v>272.27999999999997</v>
      </c>
      <c r="R56" s="48">
        <f t="shared" ref="R56:R63" si="18">SUM(R55+H56-Q56)</f>
        <v>26024.760000000017</v>
      </c>
      <c r="T56"/>
      <c r="U56"/>
      <c r="V56"/>
    </row>
    <row r="57" spans="1:22" x14ac:dyDescent="0.2">
      <c r="A57" s="16"/>
      <c r="B57" s="32"/>
      <c r="C57" s="5"/>
      <c r="D57" s="90"/>
      <c r="E57" s="91"/>
      <c r="F57" s="90"/>
      <c r="G57" s="46"/>
      <c r="H57" s="47"/>
      <c r="I57" s="12" t="s">
        <v>154</v>
      </c>
      <c r="J57" s="32" t="s">
        <v>78</v>
      </c>
      <c r="K57" s="107" t="s">
        <v>155</v>
      </c>
      <c r="L57" s="139">
        <v>246.28</v>
      </c>
      <c r="M57" s="139">
        <v>26</v>
      </c>
      <c r="N57" s="139"/>
      <c r="O57" s="139"/>
      <c r="P57" s="34"/>
      <c r="Q57" s="26">
        <f t="shared" si="17"/>
        <v>272.27999999999997</v>
      </c>
      <c r="R57" s="48">
        <f t="shared" si="18"/>
        <v>25752.480000000018</v>
      </c>
      <c r="T57"/>
      <c r="U57"/>
      <c r="V57"/>
    </row>
    <row r="58" spans="1:22" x14ac:dyDescent="0.2">
      <c r="A58" s="16"/>
      <c r="B58" s="32"/>
      <c r="C58" s="5"/>
      <c r="D58" s="90"/>
      <c r="E58" s="91"/>
      <c r="F58" s="90"/>
      <c r="G58" s="46"/>
      <c r="H58" s="47"/>
      <c r="I58" s="12" t="s">
        <v>152</v>
      </c>
      <c r="J58" s="32">
        <v>1285</v>
      </c>
      <c r="K58" s="107" t="s">
        <v>99</v>
      </c>
      <c r="L58" s="139"/>
      <c r="M58" s="139">
        <v>14.7</v>
      </c>
      <c r="N58" s="139"/>
      <c r="O58" s="139"/>
      <c r="P58" s="34"/>
      <c r="Q58" s="26">
        <f t="shared" si="17"/>
        <v>14.7</v>
      </c>
      <c r="R58" s="48">
        <f t="shared" si="18"/>
        <v>25737.780000000017</v>
      </c>
      <c r="T58"/>
      <c r="U58"/>
      <c r="V58"/>
    </row>
    <row r="59" spans="1:22" x14ac:dyDescent="0.2">
      <c r="A59" s="16"/>
      <c r="B59" s="32"/>
      <c r="C59" s="5"/>
      <c r="D59" s="90"/>
      <c r="E59" s="91"/>
      <c r="F59" s="90"/>
      <c r="G59" s="46"/>
      <c r="H59" s="47"/>
      <c r="I59" s="12" t="s">
        <v>152</v>
      </c>
      <c r="J59" s="32">
        <v>1286</v>
      </c>
      <c r="K59" s="107" t="s">
        <v>140</v>
      </c>
      <c r="L59" s="139">
        <v>58.58</v>
      </c>
      <c r="M59" s="139">
        <v>2.7</v>
      </c>
      <c r="N59" s="139"/>
      <c r="O59" s="139"/>
      <c r="P59" s="34"/>
      <c r="Q59" s="26">
        <f t="shared" si="17"/>
        <v>61.28</v>
      </c>
      <c r="R59" s="48">
        <f t="shared" si="18"/>
        <v>25676.500000000018</v>
      </c>
      <c r="T59"/>
      <c r="U59"/>
      <c r="V59"/>
    </row>
    <row r="60" spans="1:22" x14ac:dyDescent="0.2">
      <c r="A60" s="16"/>
      <c r="B60" s="32"/>
      <c r="C60" s="5"/>
      <c r="D60" s="90"/>
      <c r="E60" s="91"/>
      <c r="F60" s="90"/>
      <c r="G60" s="46"/>
      <c r="H60" s="47"/>
      <c r="I60" s="12" t="s">
        <v>152</v>
      </c>
      <c r="J60" s="32">
        <v>1287</v>
      </c>
      <c r="K60" s="107" t="s">
        <v>60</v>
      </c>
      <c r="L60" s="139"/>
      <c r="M60" s="139">
        <v>12</v>
      </c>
      <c r="N60" s="139"/>
      <c r="O60" s="139"/>
      <c r="P60" s="34"/>
      <c r="Q60" s="26">
        <f t="shared" si="17"/>
        <v>12</v>
      </c>
      <c r="R60" s="48">
        <f t="shared" si="18"/>
        <v>25664.500000000018</v>
      </c>
      <c r="T60"/>
      <c r="U60"/>
      <c r="V60"/>
    </row>
    <row r="61" spans="1:22" x14ac:dyDescent="0.2">
      <c r="A61" s="16"/>
      <c r="B61" s="32"/>
      <c r="C61" s="5"/>
      <c r="D61" s="90"/>
      <c r="E61" s="91"/>
      <c r="F61" s="90"/>
      <c r="G61" s="46"/>
      <c r="H61" s="47"/>
      <c r="I61" s="12" t="s">
        <v>162</v>
      </c>
      <c r="J61" s="32" t="s">
        <v>78</v>
      </c>
      <c r="K61" s="107" t="s">
        <v>161</v>
      </c>
      <c r="L61" s="139">
        <v>246.28</v>
      </c>
      <c r="M61" s="139">
        <v>26</v>
      </c>
      <c r="N61" s="139"/>
      <c r="O61" s="139"/>
      <c r="P61" s="34"/>
      <c r="Q61" s="26">
        <f t="shared" si="17"/>
        <v>272.27999999999997</v>
      </c>
      <c r="R61" s="48">
        <f t="shared" si="18"/>
        <v>25392.220000000019</v>
      </c>
      <c r="T61"/>
      <c r="U61"/>
      <c r="V61"/>
    </row>
    <row r="62" spans="1:22" x14ac:dyDescent="0.2">
      <c r="A62" s="16"/>
      <c r="B62" s="32"/>
      <c r="C62" s="5"/>
      <c r="D62" s="90"/>
      <c r="E62" s="91"/>
      <c r="F62" s="90"/>
      <c r="G62" s="46"/>
      <c r="H62" s="47"/>
      <c r="I62" s="12" t="s">
        <v>163</v>
      </c>
      <c r="J62" s="32" t="s">
        <v>164</v>
      </c>
      <c r="K62" s="107" t="s">
        <v>165</v>
      </c>
      <c r="L62" s="139"/>
      <c r="M62" s="139"/>
      <c r="N62" s="139"/>
      <c r="O62" s="139">
        <v>8.25</v>
      </c>
      <c r="P62" s="34"/>
      <c r="Q62" s="26">
        <f t="shared" si="17"/>
        <v>8.25</v>
      </c>
      <c r="R62" s="48">
        <f t="shared" si="18"/>
        <v>25383.970000000019</v>
      </c>
      <c r="T62"/>
      <c r="U62"/>
      <c r="V62"/>
    </row>
    <row r="63" spans="1:22" x14ac:dyDescent="0.2">
      <c r="A63" s="17"/>
      <c r="B63" s="32"/>
      <c r="C63" s="27"/>
      <c r="D63" s="12"/>
      <c r="E63" s="33"/>
      <c r="F63" s="12"/>
      <c r="G63" s="50"/>
      <c r="H63" s="47"/>
      <c r="I63" s="110" t="s">
        <v>163</v>
      </c>
      <c r="J63" s="36" t="s">
        <v>78</v>
      </c>
      <c r="K63" s="108" t="s">
        <v>99</v>
      </c>
      <c r="L63" s="139"/>
      <c r="M63" s="139">
        <v>14.7</v>
      </c>
      <c r="N63" s="139"/>
      <c r="O63" s="139"/>
      <c r="P63" s="106"/>
      <c r="Q63" s="26">
        <f t="shared" si="17"/>
        <v>14.7</v>
      </c>
      <c r="R63" s="122">
        <f t="shared" si="18"/>
        <v>25369.270000000019</v>
      </c>
      <c r="S63" s="3"/>
      <c r="T63"/>
      <c r="U63"/>
      <c r="V63"/>
    </row>
    <row r="64" spans="1:22" x14ac:dyDescent="0.2">
      <c r="A64" s="21"/>
      <c r="B64" s="23"/>
      <c r="C64" s="22">
        <f>SUM(C6:C18)</f>
        <v>0</v>
      </c>
      <c r="D64" s="24">
        <f>SUM(D6:D18)</f>
        <v>0</v>
      </c>
      <c r="E64" s="22">
        <f>SUM(E5:E63)</f>
        <v>0</v>
      </c>
      <c r="F64" s="24">
        <f>SUM(F6:F18)</f>
        <v>0</v>
      </c>
      <c r="G64" s="22">
        <f>SUM(G5:G63)</f>
        <v>27.740000000000002</v>
      </c>
      <c r="H64" s="24">
        <f>SUM(H5:H63)</f>
        <v>22770</v>
      </c>
      <c r="I64" s="32"/>
      <c r="J64" s="23"/>
      <c r="K64" s="22"/>
      <c r="L64" s="86">
        <f>SUM(L5:L63)</f>
        <v>3876.7100000000009</v>
      </c>
      <c r="M64" s="88">
        <f>SUM(M5:M63)</f>
        <v>3265.8499999999995</v>
      </c>
      <c r="N64" s="88">
        <f>SUM(N6:N63)</f>
        <v>0</v>
      </c>
      <c r="O64" s="89">
        <f>SUM(O6:O63)</f>
        <v>7101.3000000000011</v>
      </c>
      <c r="P64" s="24">
        <f>SUM(P5:P63)</f>
        <v>626.25</v>
      </c>
      <c r="Q64" s="24">
        <f>SUM(Q5:Q63)</f>
        <v>14243.860000000006</v>
      </c>
      <c r="R64" s="49">
        <f>SUM(R3+H64-Q64)</f>
        <v>25369.269999999997</v>
      </c>
    </row>
    <row r="65" spans="1:31" ht="13.5" thickBot="1" x14ac:dyDescent="0.25">
      <c r="A65" s="35"/>
      <c r="C65" s="33"/>
      <c r="D65" s="33"/>
      <c r="E65" s="33"/>
      <c r="F65" s="33"/>
      <c r="G65" s="33"/>
      <c r="I65" s="33"/>
      <c r="K65" s="33"/>
      <c r="L65" s="33"/>
      <c r="M65" s="33"/>
      <c r="N65" s="33"/>
      <c r="O65" s="33"/>
      <c r="P65" s="33"/>
      <c r="Q65" s="11">
        <f>SUM(L64:O64)</f>
        <v>14243.86</v>
      </c>
      <c r="R65" s="37"/>
    </row>
    <row r="66" spans="1:31" s="38" customFormat="1" ht="13.5" thickBot="1" x14ac:dyDescent="0.25">
      <c r="A66" s="128" t="s">
        <v>19</v>
      </c>
      <c r="B66" s="129"/>
      <c r="C66" s="93">
        <v>2487.14</v>
      </c>
      <c r="D66" s="94">
        <v>45383</v>
      </c>
      <c r="E66" s="130" t="s">
        <v>20</v>
      </c>
      <c r="F66" s="131"/>
      <c r="G66" s="132"/>
      <c r="H66" s="95">
        <v>16343.13</v>
      </c>
      <c r="I66" s="96">
        <v>45383</v>
      </c>
      <c r="J66" s="97" t="s">
        <v>51</v>
      </c>
      <c r="K66" s="98">
        <f>SUM(C66+H66)</f>
        <v>18830.27</v>
      </c>
      <c r="L66" s="99"/>
      <c r="M66" s="99"/>
      <c r="N66" s="99"/>
      <c r="O66" s="99"/>
      <c r="P66" s="99"/>
      <c r="Q66" s="99"/>
      <c r="R66" s="100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</row>
    <row r="68" spans="1:31" x14ac:dyDescent="0.2">
      <c r="C68" s="29" t="s">
        <v>19</v>
      </c>
      <c r="D68" s="124">
        <f>SUM(C66+G64)</f>
        <v>2514.8799999999997</v>
      </c>
      <c r="H68" s="29" t="s">
        <v>48</v>
      </c>
      <c r="I68" s="33"/>
      <c r="J68" s="39">
        <f>SUM(H64)</f>
        <v>22770</v>
      </c>
      <c r="M68" s="116"/>
      <c r="N68" s="73"/>
    </row>
    <row r="69" spans="1:31" ht="13.5" thickBot="1" x14ac:dyDescent="0.25">
      <c r="B69" s="29"/>
      <c r="C69" s="40" t="s">
        <v>20</v>
      </c>
      <c r="D69" s="41">
        <f>SUM(R64)</f>
        <v>25369.269999999997</v>
      </c>
      <c r="G69" s="33"/>
      <c r="H69" s="29" t="s">
        <v>49</v>
      </c>
      <c r="J69" s="41">
        <f>SUM(Q64)</f>
        <v>14243.860000000006</v>
      </c>
      <c r="L69" s="74"/>
      <c r="M69" s="74"/>
      <c r="N69" s="75"/>
      <c r="O69" s="76"/>
      <c r="Q69" s="82"/>
    </row>
    <row r="70" spans="1:31" ht="13.5" thickBot="1" x14ac:dyDescent="0.25">
      <c r="C70" s="29" t="s">
        <v>18</v>
      </c>
      <c r="D70" s="101">
        <f>SUM(D68+D69)</f>
        <v>27884.149999999998</v>
      </c>
      <c r="H70" s="29" t="s">
        <v>50</v>
      </c>
      <c r="J70" s="102">
        <f>SUM(J68+R3-Q64+D68)</f>
        <v>27884.149999999998</v>
      </c>
      <c r="K70" s="42"/>
      <c r="M70" s="77"/>
      <c r="N70" s="73"/>
      <c r="P70" s="28"/>
      <c r="Q70" s="29"/>
    </row>
    <row r="71" spans="1:31" x14ac:dyDescent="0.2">
      <c r="K71" s="42"/>
      <c r="N71" s="33"/>
    </row>
    <row r="72" spans="1:31" ht="13.5" thickBot="1" x14ac:dyDescent="0.25">
      <c r="K72" s="42"/>
      <c r="O72" s="82"/>
    </row>
    <row r="73" spans="1:31" x14ac:dyDescent="0.2">
      <c r="A73" s="53" t="s">
        <v>61</v>
      </c>
      <c r="B73" s="57">
        <v>24</v>
      </c>
      <c r="C73" s="54">
        <v>0</v>
      </c>
      <c r="D73" s="78"/>
      <c r="O73" s="82"/>
    </row>
    <row r="74" spans="1:31" x14ac:dyDescent="0.2">
      <c r="A74" s="55"/>
      <c r="B74" s="58">
        <v>23</v>
      </c>
      <c r="C74" s="56">
        <v>4515</v>
      </c>
      <c r="D74" s="79"/>
      <c r="O74" s="82"/>
    </row>
    <row r="75" spans="1:31" x14ac:dyDescent="0.2">
      <c r="A75" s="55"/>
      <c r="B75" s="58">
        <v>22</v>
      </c>
      <c r="C75" s="56">
        <v>2206</v>
      </c>
      <c r="D75" s="79"/>
      <c r="O75" s="82"/>
    </row>
    <row r="76" spans="1:31" ht="13.5" thickBot="1" x14ac:dyDescent="0.25">
      <c r="A76" s="55"/>
      <c r="B76" s="58">
        <v>21</v>
      </c>
      <c r="C76" s="56">
        <v>9809</v>
      </c>
      <c r="D76" s="79"/>
      <c r="F76" s="33"/>
    </row>
    <row r="77" spans="1:31" ht="13.5" thickBot="1" x14ac:dyDescent="0.25">
      <c r="A77" s="59"/>
      <c r="B77" s="60"/>
      <c r="C77" s="61">
        <f>SUM(C73:C76)</f>
        <v>16530</v>
      </c>
      <c r="D77" s="80" t="s">
        <v>68</v>
      </c>
    </row>
    <row r="79" spans="1:31" ht="13.5" thickBot="1" x14ac:dyDescent="0.25">
      <c r="D79" s="45"/>
      <c r="E79" s="45"/>
      <c r="F79" s="45"/>
      <c r="G79" s="45"/>
      <c r="H79" s="45"/>
    </row>
    <row r="80" spans="1:31" ht="13.5" thickBot="1" x14ac:dyDescent="0.25">
      <c r="B80" s="29"/>
      <c r="C80" s="62" t="s">
        <v>129</v>
      </c>
      <c r="D80" s="63"/>
      <c r="E80" s="63"/>
      <c r="F80" s="63"/>
      <c r="G80" s="63"/>
      <c r="H80" s="64"/>
    </row>
    <row r="81" spans="2:8" x14ac:dyDescent="0.2">
      <c r="B81" s="29"/>
      <c r="C81" s="65"/>
      <c r="D81" s="66"/>
      <c r="E81" s="67"/>
      <c r="F81" s="67"/>
      <c r="G81" s="67"/>
      <c r="H81" s="117"/>
    </row>
    <row r="82" spans="2:8" x14ac:dyDescent="0.2">
      <c r="B82" s="29"/>
      <c r="C82" s="65" t="s">
        <v>62</v>
      </c>
      <c r="D82" s="68">
        <v>4500</v>
      </c>
      <c r="E82" s="118" t="s">
        <v>63</v>
      </c>
      <c r="F82" s="118"/>
      <c r="G82" s="118"/>
      <c r="H82" s="119"/>
    </row>
    <row r="83" spans="2:8" x14ac:dyDescent="0.2">
      <c r="B83" s="29"/>
      <c r="C83" s="65" t="s">
        <v>130</v>
      </c>
      <c r="D83" s="68">
        <v>2000</v>
      </c>
      <c r="E83" s="118" t="s">
        <v>131</v>
      </c>
      <c r="F83" s="4"/>
      <c r="G83" s="4"/>
      <c r="H83" s="69"/>
    </row>
    <row r="84" spans="2:8" x14ac:dyDescent="0.2">
      <c r="B84" s="29"/>
      <c r="C84" s="65" t="s">
        <v>64</v>
      </c>
      <c r="D84" s="68">
        <v>1200</v>
      </c>
      <c r="E84" s="118" t="s">
        <v>65</v>
      </c>
      <c r="F84" s="4"/>
      <c r="G84" s="4"/>
      <c r="H84" s="69"/>
    </row>
    <row r="85" spans="2:8" ht="13.5" thickBot="1" x14ac:dyDescent="0.25">
      <c r="B85" s="29"/>
      <c r="C85" s="70" t="s">
        <v>66</v>
      </c>
      <c r="D85" s="68">
        <v>7500</v>
      </c>
      <c r="E85" s="118"/>
      <c r="F85" s="118"/>
      <c r="G85" s="118"/>
      <c r="H85" s="119"/>
    </row>
    <row r="86" spans="2:8" ht="13.5" thickBot="1" x14ac:dyDescent="0.25">
      <c r="B86" s="29"/>
      <c r="C86" s="62" t="s">
        <v>51</v>
      </c>
      <c r="D86" s="71">
        <f>SUM(D81:D85)</f>
        <v>15200</v>
      </c>
      <c r="E86" s="63"/>
      <c r="F86" s="63"/>
      <c r="G86" s="63"/>
      <c r="H86" s="64"/>
    </row>
    <row r="87" spans="2:8" x14ac:dyDescent="0.2">
      <c r="B87" s="29"/>
      <c r="D87" s="36"/>
      <c r="F87" s="45"/>
      <c r="G87" s="45"/>
      <c r="H87" s="45"/>
    </row>
    <row r="88" spans="2:8" x14ac:dyDescent="0.2">
      <c r="D88" s="45"/>
      <c r="E88" s="45"/>
      <c r="F88" s="45"/>
      <c r="G88" s="45"/>
      <c r="H88" s="45"/>
    </row>
    <row r="89" spans="2:8" x14ac:dyDescent="0.2">
      <c r="D89" s="45"/>
      <c r="E89" s="45"/>
      <c r="F89" s="45"/>
      <c r="G89" s="45"/>
      <c r="H89" s="45"/>
    </row>
    <row r="90" spans="2:8" x14ac:dyDescent="0.2">
      <c r="D90" s="45"/>
      <c r="E90" s="45"/>
      <c r="F90" s="45"/>
      <c r="G90" s="45"/>
      <c r="H90" s="45"/>
    </row>
    <row r="91" spans="2:8" x14ac:dyDescent="0.2">
      <c r="D91" s="45"/>
      <c r="E91" s="45"/>
      <c r="F91" s="45"/>
      <c r="G91" s="45"/>
      <c r="H91" s="45"/>
    </row>
    <row r="92" spans="2:8" x14ac:dyDescent="0.2">
      <c r="D92" s="45"/>
      <c r="E92" s="45"/>
      <c r="F92" s="45"/>
      <c r="G92" s="45"/>
      <c r="H92" s="45"/>
    </row>
    <row r="93" spans="2:8" x14ac:dyDescent="0.2">
      <c r="D93" s="45"/>
      <c r="E93" s="45"/>
      <c r="F93" s="45"/>
      <c r="G93" s="45"/>
      <c r="H93" s="45"/>
    </row>
    <row r="94" spans="2:8" x14ac:dyDescent="0.2">
      <c r="D94" s="45"/>
      <c r="E94" s="45"/>
      <c r="F94" s="45"/>
      <c r="G94" s="45"/>
      <c r="H94" s="45"/>
    </row>
    <row r="95" spans="2:8" x14ac:dyDescent="0.2">
      <c r="D95" s="45"/>
      <c r="E95" s="45"/>
      <c r="F95" s="45"/>
      <c r="G95" s="45"/>
      <c r="H95" s="45"/>
    </row>
    <row r="96" spans="2:8" x14ac:dyDescent="0.2">
      <c r="D96" s="45"/>
      <c r="E96" s="45"/>
      <c r="F96" s="45"/>
      <c r="G96" s="45"/>
      <c r="H96" s="45"/>
    </row>
    <row r="97" spans="4:8" x14ac:dyDescent="0.2">
      <c r="D97" s="45"/>
      <c r="E97" s="45"/>
      <c r="F97" s="45"/>
      <c r="G97" s="45"/>
      <c r="H97" s="45"/>
    </row>
    <row r="98" spans="4:8" x14ac:dyDescent="0.2">
      <c r="D98" s="45"/>
      <c r="E98" s="45"/>
      <c r="F98" s="45"/>
      <c r="G98" s="45"/>
      <c r="H98" s="45"/>
    </row>
    <row r="99" spans="4:8" x14ac:dyDescent="0.2">
      <c r="D99" s="45"/>
      <c r="E99" s="45"/>
      <c r="F99" s="45"/>
      <c r="G99" s="45"/>
      <c r="H99" s="45"/>
    </row>
    <row r="100" spans="4:8" x14ac:dyDescent="0.2">
      <c r="D100" s="45"/>
      <c r="E100" s="45"/>
      <c r="F100" s="45"/>
      <c r="G100" s="45"/>
      <c r="H100" s="45"/>
    </row>
    <row r="101" spans="4:8" x14ac:dyDescent="0.2">
      <c r="D101" s="45"/>
      <c r="E101" s="45"/>
      <c r="F101" s="45"/>
      <c r="G101" s="45"/>
      <c r="H101" s="45"/>
    </row>
    <row r="102" spans="4:8" x14ac:dyDescent="0.2">
      <c r="D102" s="45"/>
      <c r="E102" s="45"/>
      <c r="F102" s="45"/>
      <c r="G102" s="45"/>
      <c r="H102" s="45"/>
    </row>
    <row r="103" spans="4:8" x14ac:dyDescent="0.2">
      <c r="D103" s="45"/>
      <c r="E103" s="45"/>
      <c r="F103" s="45"/>
      <c r="G103" s="45"/>
      <c r="H103" s="45"/>
    </row>
    <row r="104" spans="4:8" x14ac:dyDescent="0.2">
      <c r="D104" s="45"/>
      <c r="E104" s="45"/>
      <c r="F104" s="45"/>
      <c r="G104" s="45"/>
      <c r="H104" s="45"/>
    </row>
    <row r="105" spans="4:8" x14ac:dyDescent="0.2">
      <c r="D105" s="45"/>
      <c r="E105" s="45"/>
      <c r="F105" s="45"/>
      <c r="G105" s="45"/>
      <c r="H105" s="45"/>
    </row>
    <row r="109" spans="4:8" x14ac:dyDescent="0.2">
      <c r="D109" s="44"/>
    </row>
  </sheetData>
  <mergeCells count="6">
    <mergeCell ref="A1:G2"/>
    <mergeCell ref="I1:P2"/>
    <mergeCell ref="I3:P3"/>
    <mergeCell ref="A66:B66"/>
    <mergeCell ref="E66:G66"/>
    <mergeCell ref="A3:G3"/>
  </mergeCells>
  <phoneticPr fontId="2" type="noConversion"/>
  <pageMargins left="3.937007874015748E-2" right="3.937007874015748E-2" top="0.74803149606299213" bottom="0.74803149606299213" header="0.31496062992125984" footer="0.31496062992125984"/>
  <pageSetup paperSize="9" scale="5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topLeftCell="A33" workbookViewId="0">
      <selection activeCell="E1" sqref="E1"/>
    </sheetView>
  </sheetViews>
  <sheetFormatPr defaultColWidth="8.85546875" defaultRowHeight="12.75" x14ac:dyDescent="0.2"/>
  <cols>
    <col min="4" max="4" width="10.140625" bestFit="1" customWidth="1"/>
    <col min="5" max="5" width="11.85546875" customWidth="1"/>
    <col min="7" max="7" width="10.42578125" customWidth="1"/>
    <col min="8" max="8" width="11.28515625" customWidth="1"/>
  </cols>
  <sheetData>
    <row r="1" spans="1:9" ht="15" x14ac:dyDescent="0.25">
      <c r="A1" s="1" t="s">
        <v>13</v>
      </c>
    </row>
    <row r="3" spans="1:9" ht="15" x14ac:dyDescent="0.25">
      <c r="A3" s="1" t="s">
        <v>173</v>
      </c>
    </row>
    <row r="5" spans="1:9" x14ac:dyDescent="0.2">
      <c r="D5" s="2" t="s">
        <v>167</v>
      </c>
      <c r="E5" s="2"/>
      <c r="G5" s="2" t="s">
        <v>166</v>
      </c>
      <c r="H5" s="2"/>
    </row>
    <row r="6" spans="1:9" x14ac:dyDescent="0.2">
      <c r="D6" s="2" t="s">
        <v>22</v>
      </c>
      <c r="E6" s="2" t="s">
        <v>22</v>
      </c>
      <c r="G6" s="2" t="s">
        <v>22</v>
      </c>
      <c r="H6" s="2" t="s">
        <v>22</v>
      </c>
    </row>
    <row r="7" spans="1:9" x14ac:dyDescent="0.2">
      <c r="A7" t="s">
        <v>23</v>
      </c>
      <c r="C7" t="s">
        <v>24</v>
      </c>
      <c r="D7" s="143">
        <v>16343.13</v>
      </c>
      <c r="E7" s="52"/>
      <c r="F7" s="52"/>
      <c r="G7" s="51">
        <v>15023.23</v>
      </c>
      <c r="H7" s="52"/>
      <c r="I7" s="52"/>
    </row>
    <row r="8" spans="1:9" x14ac:dyDescent="0.2">
      <c r="A8" t="s">
        <v>23</v>
      </c>
      <c r="C8" t="s">
        <v>25</v>
      </c>
      <c r="D8" s="144">
        <v>2487.14</v>
      </c>
      <c r="E8" s="52"/>
      <c r="F8" s="52"/>
      <c r="G8" s="84">
        <v>2458.52</v>
      </c>
      <c r="H8" s="52"/>
      <c r="I8" s="52"/>
    </row>
    <row r="9" spans="1:9" x14ac:dyDescent="0.2">
      <c r="D9" s="134">
        <f>SUM(D7:D8)</f>
        <v>18830.27</v>
      </c>
      <c r="E9" s="52"/>
      <c r="F9" s="52"/>
      <c r="G9" s="52">
        <v>17481.75</v>
      </c>
      <c r="H9" s="52"/>
      <c r="I9" s="52"/>
    </row>
    <row r="10" spans="1:9" x14ac:dyDescent="0.2">
      <c r="A10" t="s">
        <v>26</v>
      </c>
      <c r="D10" s="52"/>
      <c r="E10" s="51">
        <f>SUM(D7:D8)</f>
        <v>18830.27</v>
      </c>
      <c r="F10" s="52"/>
      <c r="G10" s="52"/>
      <c r="H10" s="51">
        <v>17481.75</v>
      </c>
      <c r="I10" s="52"/>
    </row>
    <row r="12" spans="1:9" ht="15" x14ac:dyDescent="0.25">
      <c r="A12" s="1" t="s">
        <v>27</v>
      </c>
    </row>
    <row r="13" spans="1:9" x14ac:dyDescent="0.2">
      <c r="A13" t="s">
        <v>3</v>
      </c>
      <c r="D13" s="4">
        <v>22770</v>
      </c>
      <c r="G13" s="4">
        <v>14366</v>
      </c>
    </row>
    <row r="14" spans="1:9" x14ac:dyDescent="0.2">
      <c r="A14" s="5" t="s">
        <v>57</v>
      </c>
      <c r="D14">
        <v>0</v>
      </c>
      <c r="G14">
        <v>0</v>
      </c>
    </row>
    <row r="15" spans="1:9" x14ac:dyDescent="0.2">
      <c r="A15" t="s">
        <v>28</v>
      </c>
      <c r="D15" s="4">
        <f>SUM('Receipts and Payments'!E64)</f>
        <v>0</v>
      </c>
      <c r="G15" s="4">
        <v>5527.59</v>
      </c>
    </row>
    <row r="16" spans="1:9" x14ac:dyDescent="0.2">
      <c r="A16" s="5" t="s">
        <v>56</v>
      </c>
      <c r="D16">
        <v>500</v>
      </c>
    </row>
    <row r="17" spans="1:8" x14ac:dyDescent="0.2">
      <c r="A17" s="5" t="s">
        <v>55</v>
      </c>
      <c r="D17" s="4">
        <f>SUM('Receipts and Payments'!F64)</f>
        <v>0</v>
      </c>
      <c r="G17" s="4">
        <v>60</v>
      </c>
    </row>
    <row r="18" spans="1:8" x14ac:dyDescent="0.2">
      <c r="A18" t="s">
        <v>29</v>
      </c>
      <c r="D18">
        <f>SUM('Receipts and Payments'!G64)</f>
        <v>27.740000000000002</v>
      </c>
      <c r="G18">
        <v>28.62</v>
      </c>
    </row>
    <row r="19" spans="1:8" x14ac:dyDescent="0.2">
      <c r="A19" s="5" t="s">
        <v>21</v>
      </c>
    </row>
    <row r="20" spans="1:8" x14ac:dyDescent="0.2">
      <c r="A20" s="5" t="s">
        <v>52</v>
      </c>
    </row>
    <row r="21" spans="1:8" x14ac:dyDescent="0.2">
      <c r="A21" s="5" t="s">
        <v>53</v>
      </c>
    </row>
    <row r="22" spans="1:8" x14ac:dyDescent="0.2">
      <c r="D22" s="14">
        <f>SUM(D13:D21)</f>
        <v>23297.74</v>
      </c>
      <c r="G22" s="14">
        <v>19982.21</v>
      </c>
    </row>
    <row r="23" spans="1:8" ht="15" x14ac:dyDescent="0.25">
      <c r="A23" s="1" t="s">
        <v>30</v>
      </c>
      <c r="E23">
        <f>SUM(D22)</f>
        <v>23297.74</v>
      </c>
      <c r="H23">
        <v>19982.21</v>
      </c>
    </row>
    <row r="24" spans="1:8" ht="13.5" thickBot="1" x14ac:dyDescent="0.25">
      <c r="E24" s="135">
        <f>SUM(E10+E23)</f>
        <v>42128.01</v>
      </c>
      <c r="H24" s="43">
        <v>37463.96</v>
      </c>
    </row>
    <row r="26" spans="1:8" ht="15" x14ac:dyDescent="0.25">
      <c r="A26" s="1" t="s">
        <v>31</v>
      </c>
    </row>
    <row r="27" spans="1:8" x14ac:dyDescent="0.2">
      <c r="A27" t="s">
        <v>32</v>
      </c>
      <c r="E27">
        <v>807.99</v>
      </c>
      <c r="H27">
        <v>657.76</v>
      </c>
    </row>
    <row r="28" spans="1:8" x14ac:dyDescent="0.2">
      <c r="A28" s="5" t="s">
        <v>8</v>
      </c>
      <c r="B28" s="5" t="s">
        <v>168</v>
      </c>
      <c r="E28">
        <v>1699.7</v>
      </c>
      <c r="H28">
        <v>460.89</v>
      </c>
    </row>
    <row r="29" spans="1:8" x14ac:dyDescent="0.2">
      <c r="A29" s="5" t="s">
        <v>71</v>
      </c>
      <c r="E29" s="4">
        <v>96</v>
      </c>
      <c r="H29">
        <v>72</v>
      </c>
    </row>
    <row r="30" spans="1:8" x14ac:dyDescent="0.2">
      <c r="A30" s="5" t="s">
        <v>69</v>
      </c>
      <c r="E30" s="133">
        <v>3876.7100000000009</v>
      </c>
      <c r="G30" s="4"/>
      <c r="H30">
        <v>2979.28</v>
      </c>
    </row>
    <row r="31" spans="1:8" x14ac:dyDescent="0.2">
      <c r="A31" s="5" t="s">
        <v>74</v>
      </c>
      <c r="E31" s="4"/>
      <c r="H31">
        <v>673.2</v>
      </c>
    </row>
    <row r="32" spans="1:8" x14ac:dyDescent="0.2">
      <c r="A32" s="5" t="s">
        <v>171</v>
      </c>
      <c r="E32" s="4">
        <v>187.63</v>
      </c>
      <c r="H32">
        <v>1120</v>
      </c>
    </row>
    <row r="33" spans="1:8" x14ac:dyDescent="0.2">
      <c r="A33" t="s">
        <v>33</v>
      </c>
      <c r="E33" s="4">
        <v>500</v>
      </c>
      <c r="H33" s="4">
        <v>1000</v>
      </c>
    </row>
    <row r="34" spans="1:8" x14ac:dyDescent="0.2">
      <c r="A34" t="s">
        <v>34</v>
      </c>
      <c r="E34" s="4">
        <v>500</v>
      </c>
      <c r="H34" s="4">
        <v>500</v>
      </c>
    </row>
    <row r="35" spans="1:8" x14ac:dyDescent="0.2">
      <c r="A35" t="s">
        <v>35</v>
      </c>
      <c r="E35" s="4"/>
      <c r="H35" s="4">
        <v>500</v>
      </c>
    </row>
    <row r="36" spans="1:8" x14ac:dyDescent="0.2">
      <c r="A36" t="s">
        <v>36</v>
      </c>
      <c r="E36" s="4"/>
      <c r="H36" s="4">
        <v>500</v>
      </c>
    </row>
    <row r="37" spans="1:8" x14ac:dyDescent="0.2">
      <c r="A37" s="5" t="s">
        <v>169</v>
      </c>
      <c r="E37" s="4">
        <v>8.25</v>
      </c>
      <c r="H37" s="4"/>
    </row>
    <row r="38" spans="1:8" ht="15" x14ac:dyDescent="0.25">
      <c r="A38" t="s">
        <v>37</v>
      </c>
      <c r="E38" s="87">
        <v>4424.1000000000004</v>
      </c>
      <c r="H38" s="4">
        <v>5534</v>
      </c>
    </row>
    <row r="39" spans="1:8" x14ac:dyDescent="0.2">
      <c r="A39" s="5" t="s">
        <v>172</v>
      </c>
      <c r="E39" s="4">
        <v>622.16</v>
      </c>
      <c r="H39" s="4"/>
    </row>
    <row r="40" spans="1:8" x14ac:dyDescent="0.2">
      <c r="A40" t="s">
        <v>38</v>
      </c>
      <c r="E40" s="4">
        <v>196.8</v>
      </c>
      <c r="H40" s="4">
        <v>188.4</v>
      </c>
    </row>
    <row r="41" spans="1:8" x14ac:dyDescent="0.2">
      <c r="A41" s="5" t="s">
        <v>75</v>
      </c>
      <c r="E41" s="4"/>
      <c r="H41">
        <v>153.54</v>
      </c>
    </row>
    <row r="42" spans="1:8" x14ac:dyDescent="0.2">
      <c r="A42" t="s">
        <v>39</v>
      </c>
      <c r="E42" s="4">
        <v>10</v>
      </c>
      <c r="H42" s="4">
        <v>10</v>
      </c>
    </row>
    <row r="43" spans="1:8" x14ac:dyDescent="0.2">
      <c r="A43" t="s">
        <v>40</v>
      </c>
      <c r="E43" s="4"/>
      <c r="H43" s="4">
        <v>210</v>
      </c>
    </row>
    <row r="44" spans="1:8" x14ac:dyDescent="0.2">
      <c r="A44" s="5" t="s">
        <v>59</v>
      </c>
      <c r="E44" s="4">
        <v>40</v>
      </c>
      <c r="H44" s="4">
        <v>40</v>
      </c>
    </row>
    <row r="45" spans="1:8" x14ac:dyDescent="0.2">
      <c r="A45" s="5" t="s">
        <v>73</v>
      </c>
      <c r="E45" s="4"/>
      <c r="H45" s="4">
        <v>668.4</v>
      </c>
    </row>
    <row r="46" spans="1:8" x14ac:dyDescent="0.2">
      <c r="A46" s="5" t="s">
        <v>72</v>
      </c>
      <c r="E46" s="4">
        <v>1155.72</v>
      </c>
      <c r="H46" s="4">
        <v>843.84</v>
      </c>
    </row>
    <row r="47" spans="1:8" x14ac:dyDescent="0.2">
      <c r="A47" t="s">
        <v>41</v>
      </c>
      <c r="E47" s="4"/>
      <c r="H47" s="4"/>
    </row>
    <row r="48" spans="1:8" x14ac:dyDescent="0.2">
      <c r="A48" t="s">
        <v>42</v>
      </c>
      <c r="E48" s="4"/>
      <c r="H48">
        <v>252</v>
      </c>
    </row>
    <row r="49" spans="1:9" x14ac:dyDescent="0.2">
      <c r="A49" s="5" t="s">
        <v>43</v>
      </c>
      <c r="E49" s="4">
        <v>118.8</v>
      </c>
      <c r="H49" s="4">
        <v>118.8</v>
      </c>
    </row>
    <row r="50" spans="1:9" x14ac:dyDescent="0.2">
      <c r="A50" s="5" t="s">
        <v>67</v>
      </c>
      <c r="E50" s="4"/>
      <c r="H50" s="4">
        <v>500</v>
      </c>
    </row>
    <row r="51" spans="1:9" x14ac:dyDescent="0.2">
      <c r="A51" s="5" t="s">
        <v>54</v>
      </c>
      <c r="E51" s="4"/>
      <c r="H51" s="4">
        <v>1651.58</v>
      </c>
    </row>
    <row r="52" spans="1:9" x14ac:dyDescent="0.2">
      <c r="A52" s="5"/>
      <c r="E52" s="72">
        <f>SUM(E27:E51)</f>
        <v>14243.859999999999</v>
      </c>
      <c r="H52" s="72">
        <v>18633.689999999999</v>
      </c>
    </row>
    <row r="54" spans="1:9" ht="15" x14ac:dyDescent="0.25">
      <c r="A54" s="1" t="s">
        <v>44</v>
      </c>
      <c r="F54">
        <f>SUM(E52)</f>
        <v>14243.859999999999</v>
      </c>
      <c r="I54">
        <v>18633.689999999999</v>
      </c>
    </row>
    <row r="55" spans="1:9" x14ac:dyDescent="0.2">
      <c r="A55" t="s">
        <v>45</v>
      </c>
      <c r="F55">
        <f>SUM(E24-E52)</f>
        <v>27884.15</v>
      </c>
      <c r="I55">
        <v>18830.27</v>
      </c>
    </row>
    <row r="58" spans="1:9" x14ac:dyDescent="0.2">
      <c r="A58" t="s">
        <v>46</v>
      </c>
    </row>
    <row r="59" spans="1:9" x14ac:dyDescent="0.2">
      <c r="A59" t="s">
        <v>47</v>
      </c>
      <c r="G59" s="5" t="s">
        <v>0</v>
      </c>
      <c r="H59" s="5" t="s">
        <v>170</v>
      </c>
    </row>
    <row r="61" spans="1:9" x14ac:dyDescent="0.2">
      <c r="A61" s="13"/>
      <c r="B61" s="13"/>
      <c r="C61" s="13"/>
      <c r="D61" s="13"/>
      <c r="E61" s="13"/>
      <c r="F61" s="13"/>
      <c r="G61" s="13"/>
      <c r="H61" s="13"/>
      <c r="I61" s="13"/>
    </row>
    <row r="62" spans="1:9" x14ac:dyDescent="0.2">
      <c r="A62" s="13"/>
      <c r="B62" s="13"/>
      <c r="C62" s="13"/>
      <c r="D62" s="13"/>
      <c r="E62" s="13"/>
      <c r="F62" s="13"/>
      <c r="G62" s="13"/>
      <c r="H62" s="13"/>
      <c r="I62" s="13"/>
    </row>
    <row r="63" spans="1:9" x14ac:dyDescent="0.2">
      <c r="A63" s="13"/>
    </row>
  </sheetData>
  <phoneticPr fontId="2" type="noConversion"/>
  <pageMargins left="0.74803149606299213" right="0.74803149606299213" top="0.39370078740157483" bottom="0.39370078740157483" header="0.51181102362204722" footer="0.5118110236220472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Receipts and Payments</vt:lpstr>
      <vt:lpstr>Accounts 24-25</vt:lpstr>
      <vt:lpstr>'Receipts and Payments'!Print_Area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19221190 - Ellie Crossland</cp:lastModifiedBy>
  <cp:lastPrinted>2025-05-12T14:15:59Z</cp:lastPrinted>
  <dcterms:created xsi:type="dcterms:W3CDTF">1996-10-14T23:33:28Z</dcterms:created>
  <dcterms:modified xsi:type="dcterms:W3CDTF">2025-05-12T14:17:12Z</dcterms:modified>
</cp:coreProperties>
</file>